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Dashboards\2017 Dashboard Drilldowns\Crime Rates\2017 for Web Developer\"/>
    </mc:Choice>
  </mc:AlternateContent>
  <bookViews>
    <workbookView xWindow="0" yWindow="0" windowWidth="29070" windowHeight="164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6" i="1" l="1"/>
  <c r="C59" i="1" l="1"/>
  <c r="C60" i="1" s="1"/>
  <c r="C61" i="1"/>
  <c r="C62" i="1"/>
  <c r="C51" i="1" l="1"/>
  <c r="C52" i="1" s="1"/>
  <c r="C49" i="1"/>
  <c r="C50" i="1" s="1"/>
  <c r="C41" i="1"/>
  <c r="C42" i="1" s="1"/>
  <c r="C39" i="1"/>
  <c r="C40" i="1" s="1"/>
  <c r="C31" i="1"/>
  <c r="C32" i="1" s="1"/>
  <c r="C29" i="1"/>
  <c r="C30" i="1" s="1"/>
  <c r="C21" i="1"/>
  <c r="C22" i="1" s="1"/>
  <c r="C19" i="1"/>
  <c r="C20" i="1" s="1"/>
  <c r="C10" i="1"/>
  <c r="C11" i="1" s="1"/>
  <c r="C8" i="1"/>
  <c r="C9" i="1" s="1"/>
  <c r="C27" i="1" l="1"/>
  <c r="C28" i="1" s="1"/>
</calcChain>
</file>

<file path=xl/sharedStrings.xml><?xml version="1.0" encoding="utf-8"?>
<sst xmlns="http://schemas.openxmlformats.org/spreadsheetml/2006/main" count="66" uniqueCount="25">
  <si>
    <t>Data Source</t>
  </si>
  <si>
    <t>Texas Department of Public Safety Crime Reports, Crime by Jurisdiction: www.txdps.state.tx.us/administration/crime_records/pages/crimestatistics.htm</t>
  </si>
  <si>
    <t>United States Crime Data: http://www.fbi.gov/about-us/cjis/ucr/ucr</t>
  </si>
  <si>
    <t>Travis County</t>
  </si>
  <si>
    <t>Population</t>
  </si>
  <si>
    <t>Total # of Offenses</t>
  </si>
  <si>
    <t>Overall Crime Rate</t>
  </si>
  <si>
    <t>Total # of Violent Offenses</t>
  </si>
  <si>
    <t>Violent Crime Rate</t>
  </si>
  <si>
    <t>Total # of Property Offenses</t>
  </si>
  <si>
    <t>Property Crime Rate</t>
  </si>
  <si>
    <t xml:space="preserve">The crime count of incidents (including murder, rape, robbery, aggravated assault, burglary, theft, and auto theft) divided by population to produce a rate per 100,000 persons in the population. </t>
  </si>
  <si>
    <t>El Paso County</t>
  </si>
  <si>
    <t>Tarrant County</t>
  </si>
  <si>
    <t>Bexar County</t>
  </si>
  <si>
    <t>Harris County</t>
  </si>
  <si>
    <t>Dallas County</t>
  </si>
  <si>
    <t>Crime Rates per 100,000 for Counties in Texas</t>
  </si>
  <si>
    <t>Bexar County: None</t>
  </si>
  <si>
    <t>Dallas County: None</t>
  </si>
  <si>
    <t>El Paso County: None</t>
  </si>
  <si>
    <t>Tarrant County: None</t>
  </si>
  <si>
    <t xml:space="preserve">2015 Data Reporting Omissions </t>
  </si>
  <si>
    <t xml:space="preserve">Harris County: Shoreacres PD - Reported 0 Months (Population 1613); </t>
  </si>
  <si>
    <t xml:space="preserve">Travis County: DPS Austin - Reported 0 Months (Population 0);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</si>
</sst>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</font>
    <font>
      <u/>
      <sz val="11"/>
      <color theme="10"/>
      <name val="Tw Cen MT"/>
      <family val="2"/>
      <scheme val="minor"/>
    </font>
    <font>
      <sz val="11"/>
      <color theme="1"/>
      <name val="Tw Cen MT"/>
      <family val="2"/>
      <scheme val="minor"/>
    </font>
    <font>
      <b/>
      <sz val="11"/>
      <color theme="1"/>
      <name val="Tw Cen MT"/>
      <family val="2"/>
    </font>
    <font>
      <b/>
      <u/>
      <sz val="11"/>
      <color theme="1"/>
      <name val="Tw Cen MT"/>
      <family val="2"/>
    </font>
    <font>
      <sz val="10"/>
      <color theme="1"/>
      <name val="Tw Cen MT"/>
      <family val="2"/>
    </font>
    <font>
      <b/>
      <u/>
      <sz val="10"/>
      <color theme="1"/>
      <name val="Tw Cen MT"/>
      <family val="2"/>
    </font>
    <font>
      <b/>
      <sz val="10"/>
      <color theme="1"/>
      <name val="Tw Cen MT"/>
      <family val="2"/>
    </font>
    <font>
      <sz val="9"/>
      <color rgb="FF4A4949"/>
      <name val="Tw Cen MT"/>
      <family val="2"/>
    </font>
    <font>
      <u/>
      <sz val="11"/>
      <color theme="10"/>
      <name val="Tw Cen MT"/>
      <family val="2"/>
    </font>
    <font>
      <sz val="10"/>
      <color rgb="FF000000"/>
      <name val="Tw Cen M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5" fillId="0" borderId="0" xfId="0" applyFont="1"/>
    <xf numFmtId="0" fontId="6" fillId="0" borderId="0" xfId="0" applyFont="1"/>
    <xf numFmtId="0" fontId="1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1" fontId="6" fillId="0" borderId="0" xfId="0" applyNumberFormat="1" applyFont="1"/>
    <xf numFmtId="164" fontId="6" fillId="0" borderId="0" xfId="0" applyNumberFormat="1" applyFont="1"/>
    <xf numFmtId="1" fontId="1" fillId="0" borderId="0" xfId="0" applyNumberFormat="1" applyFont="1"/>
    <xf numFmtId="1" fontId="6" fillId="0" borderId="0" xfId="2" applyNumberFormat="1" applyFont="1"/>
    <xf numFmtId="0" fontId="4" fillId="0" borderId="0" xfId="0" applyFont="1"/>
    <xf numFmtId="1" fontId="8" fillId="0" borderId="0" xfId="0" applyNumberFormat="1" applyFont="1"/>
    <xf numFmtId="3" fontId="9" fillId="0" borderId="0" xfId="0" applyNumberFormat="1" applyFont="1"/>
    <xf numFmtId="0" fontId="10" fillId="0" borderId="0" xfId="1" applyFont="1"/>
    <xf numFmtId="0" fontId="11" fillId="0" borderId="0" xfId="0" applyFont="1" applyAlignment="1">
      <alignment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Property Crime Rates for Texas Urban Counties,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Sheet1!$L$19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Sheet1!$H$20:$H$25</c:f>
              <c:strCache>
                <c:ptCount val="6"/>
                <c:pt idx="0">
                  <c:v>Travis County</c:v>
                </c:pt>
                <c:pt idx="1">
                  <c:v>Bexar County</c:v>
                </c:pt>
                <c:pt idx="2">
                  <c:v>Dallas County</c:v>
                </c:pt>
                <c:pt idx="3">
                  <c:v>El Paso County</c:v>
                </c:pt>
                <c:pt idx="4">
                  <c:v>Harris County</c:v>
                </c:pt>
                <c:pt idx="5">
                  <c:v>Tarrant County</c:v>
                </c:pt>
              </c:strCache>
            </c:strRef>
          </c:cat>
          <c:val>
            <c:numRef>
              <c:f>Sheet1!$L$20:$L$25</c:f>
              <c:numCache>
                <c:formatCode>0</c:formatCode>
                <c:ptCount val="6"/>
                <c:pt idx="0">
                  <c:v>3329</c:v>
                </c:pt>
                <c:pt idx="1">
                  <c:v>4472</c:v>
                </c:pt>
                <c:pt idx="2">
                  <c:v>3060</c:v>
                </c:pt>
                <c:pt idx="3">
                  <c:v>1824</c:v>
                </c:pt>
                <c:pt idx="4">
                  <c:v>3560</c:v>
                </c:pt>
                <c:pt idx="5">
                  <c:v>3079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252624472"/>
        <c:axId val="250886152"/>
      </c:barChart>
      <c:catAx>
        <c:axId val="252624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50886152"/>
        <c:crosses val="autoZero"/>
        <c:auto val="1"/>
        <c:lblAlgn val="ctr"/>
        <c:lblOffset val="100"/>
        <c:noMultiLvlLbl val="0"/>
      </c:catAx>
      <c:valAx>
        <c:axId val="250886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52624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Property Crime for Texas Urban Counties</a:t>
            </a:r>
          </a:p>
        </c:rich>
      </c:tx>
      <c:layout>
        <c:manualLayout>
          <c:xMode val="edge"/>
          <c:yMode val="edge"/>
          <c:x val="0.1705000000000000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Sheet1!$H$20</c:f>
              <c:strCache>
                <c:ptCount val="1"/>
                <c:pt idx="0">
                  <c:v>Travis County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Sheet1!$I$19:$L$19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Sheet1!$I$20:$L$20</c:f>
              <c:numCache>
                <c:formatCode>General</c:formatCode>
                <c:ptCount val="4"/>
                <c:pt idx="0">
                  <c:v>4445</c:v>
                </c:pt>
                <c:pt idx="1">
                  <c:v>4128</c:v>
                </c:pt>
                <c:pt idx="2">
                  <c:v>3631</c:v>
                </c:pt>
                <c:pt idx="3" formatCode="0">
                  <c:v>3329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Sheet1!$H$21</c:f>
              <c:strCache>
                <c:ptCount val="1"/>
                <c:pt idx="0">
                  <c:v>Bexar County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Sheet1!$I$19:$L$19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Sheet1!$I$21:$L$21</c:f>
              <c:numCache>
                <c:formatCode>General</c:formatCode>
                <c:ptCount val="4"/>
                <c:pt idx="0">
                  <c:v>5345</c:v>
                </c:pt>
                <c:pt idx="1">
                  <c:v>5028</c:v>
                </c:pt>
                <c:pt idx="2">
                  <c:v>4770</c:v>
                </c:pt>
                <c:pt idx="3" formatCode="0">
                  <c:v>4472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Sheet1!$H$22</c:f>
              <c:strCache>
                <c:ptCount val="1"/>
                <c:pt idx="0">
                  <c:v>Dallas County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Sheet1!$I$19:$L$19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Sheet1!$I$22:$L$22</c:f>
              <c:numCache>
                <c:formatCode>General</c:formatCode>
                <c:ptCount val="4"/>
                <c:pt idx="0">
                  <c:v>3790</c:v>
                </c:pt>
                <c:pt idx="1">
                  <c:v>3595</c:v>
                </c:pt>
                <c:pt idx="2">
                  <c:v>3169</c:v>
                </c:pt>
                <c:pt idx="3" formatCode="0">
                  <c:v>3060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Sheet1!$H$23</c:f>
              <c:strCache>
                <c:ptCount val="1"/>
                <c:pt idx="0">
                  <c:v>El Paso County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Sheet1!$I$19:$L$19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Sheet1!$I$23:$L$23</c:f>
              <c:numCache>
                <c:formatCode>General</c:formatCode>
                <c:ptCount val="4"/>
                <c:pt idx="0">
                  <c:v>2377</c:v>
                </c:pt>
                <c:pt idx="1">
                  <c:v>2174</c:v>
                </c:pt>
                <c:pt idx="2">
                  <c:v>2029</c:v>
                </c:pt>
                <c:pt idx="3" formatCode="0">
                  <c:v>1824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Sheet1!$H$24</c:f>
              <c:strCache>
                <c:ptCount val="1"/>
                <c:pt idx="0">
                  <c:v>Harris County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Sheet1!$I$19:$L$19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Sheet1!$I$24:$L$24</c:f>
              <c:numCache>
                <c:formatCode>General</c:formatCode>
                <c:ptCount val="4"/>
                <c:pt idx="0">
                  <c:v>4227</c:v>
                </c:pt>
                <c:pt idx="1">
                  <c:v>4158</c:v>
                </c:pt>
                <c:pt idx="2">
                  <c:v>3825</c:v>
                </c:pt>
                <c:pt idx="3" formatCode="0">
                  <c:v>3560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Sheet1!$H$25</c:f>
              <c:strCache>
                <c:ptCount val="1"/>
                <c:pt idx="0">
                  <c:v>Tarrant County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Sheet1!$I$19:$L$19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Sheet1!$I$25:$L$25</c:f>
              <c:numCache>
                <c:formatCode>General</c:formatCode>
                <c:ptCount val="4"/>
                <c:pt idx="0">
                  <c:v>3546</c:v>
                </c:pt>
                <c:pt idx="1">
                  <c:v>3656</c:v>
                </c:pt>
                <c:pt idx="2">
                  <c:v>3289</c:v>
                </c:pt>
                <c:pt idx="3" formatCode="0">
                  <c:v>3079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2466416"/>
        <c:axId val="252468848"/>
      </c:lineChart>
      <c:catAx>
        <c:axId val="25246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468848"/>
        <c:crosses val="autoZero"/>
        <c:auto val="1"/>
        <c:lblAlgn val="ctr"/>
        <c:lblOffset val="100"/>
        <c:noMultiLvlLbl val="0"/>
      </c:catAx>
      <c:valAx>
        <c:axId val="25246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466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58370</xdr:colOff>
      <xdr:row>1</xdr:row>
      <xdr:rowOff>32727</xdr:rowOff>
    </xdr:from>
    <xdr:to>
      <xdr:col>11</xdr:col>
      <xdr:colOff>150934</xdr:colOff>
      <xdr:row>15</xdr:row>
      <xdr:rowOff>89877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500672</xdr:colOff>
      <xdr:row>1</xdr:row>
      <xdr:rowOff>14409</xdr:rowOff>
    </xdr:from>
    <xdr:to>
      <xdr:col>17</xdr:col>
      <xdr:colOff>537306</xdr:colOff>
      <xdr:row>15</xdr:row>
      <xdr:rowOff>168763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2"/>
  <sheetViews>
    <sheetView tabSelected="1" zoomScale="78" zoomScaleNormal="78" workbookViewId="0">
      <selection activeCell="N28" sqref="N28"/>
    </sheetView>
  </sheetViews>
  <sheetFormatPr defaultRowHeight="14.25" x14ac:dyDescent="0.2"/>
  <cols>
    <col min="1" max="1" width="23.625" customWidth="1"/>
    <col min="2" max="2" width="23.875" customWidth="1"/>
    <col min="4" max="4" width="11.25" customWidth="1"/>
    <col min="8" max="8" width="25.5" customWidth="1"/>
  </cols>
  <sheetData>
    <row r="1" spans="1:19" x14ac:dyDescent="0.2">
      <c r="A1" s="1" t="s">
        <v>17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x14ac:dyDescent="0.2">
      <c r="A2" s="2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2">
      <c r="A3" s="4" t="s">
        <v>3</v>
      </c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2">
      <c r="A4" s="2"/>
      <c r="B4" s="2"/>
      <c r="C4" s="5">
        <v>2012</v>
      </c>
      <c r="D4" s="5">
        <v>2013</v>
      </c>
      <c r="E4" s="5">
        <v>2014</v>
      </c>
      <c r="F4" s="5">
        <v>2015</v>
      </c>
      <c r="G4" s="2"/>
      <c r="H4" s="3"/>
      <c r="I4" s="2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">
      <c r="A5" s="2"/>
      <c r="B5" s="6" t="s">
        <v>4</v>
      </c>
      <c r="C5" s="7">
        <v>1113744</v>
      </c>
      <c r="D5" s="8">
        <v>1155784</v>
      </c>
      <c r="E5" s="7">
        <v>1205571</v>
      </c>
      <c r="F5" s="7">
        <v>1241359</v>
      </c>
      <c r="G5" s="2"/>
      <c r="H5" s="4"/>
      <c r="I5" s="7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x14ac:dyDescent="0.2">
      <c r="A6" s="2"/>
      <c r="B6" s="6" t="s">
        <v>5</v>
      </c>
      <c r="C6" s="7">
        <v>53531</v>
      </c>
      <c r="D6" s="8">
        <v>51475</v>
      </c>
      <c r="E6" s="7">
        <f>47402+680</f>
        <v>48082</v>
      </c>
      <c r="F6" s="7">
        <v>45640</v>
      </c>
      <c r="G6" s="2"/>
      <c r="H6" s="4"/>
      <c r="I6" s="9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x14ac:dyDescent="0.2">
      <c r="A7" s="2"/>
      <c r="B7" s="6" t="s">
        <v>6</v>
      </c>
      <c r="C7" s="7">
        <v>4806.3999999999996</v>
      </c>
      <c r="D7" s="8">
        <v>4453.7</v>
      </c>
      <c r="E7" s="10">
        <v>3988.317569019162</v>
      </c>
      <c r="F7" s="10">
        <v>3677</v>
      </c>
      <c r="G7" s="2"/>
      <c r="H7" s="4"/>
      <c r="I7" s="9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x14ac:dyDescent="0.2">
      <c r="A8" s="2"/>
      <c r="B8" s="6" t="s">
        <v>7</v>
      </c>
      <c r="C8" s="7">
        <f>(1+15+36+396)+(31+209+978+2187)+(0+2+4+16)+(0+0+0+0)+(0+1+0+0)+(0+3+4+1)+(1+9+6+45)+(0+0+0+23)+(0+0+6+2)+(0+4+1+6)+(0+0+2+5)+(0+0+0+0)+(0+1+4+7)+(0+2+0+10)+(0+0+0+5)</f>
        <v>4023</v>
      </c>
      <c r="D8" s="8">
        <v>3760</v>
      </c>
      <c r="E8" s="7">
        <v>4309</v>
      </c>
      <c r="F8" s="7">
        <v>4314</v>
      </c>
      <c r="G8" s="2"/>
      <c r="H8" s="4"/>
      <c r="I8" s="9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x14ac:dyDescent="0.2">
      <c r="A9" s="2"/>
      <c r="B9" s="6" t="s">
        <v>8</v>
      </c>
      <c r="C9" s="7">
        <f>100000*(C8/C5)</f>
        <v>361.2140671464897</v>
      </c>
      <c r="D9" s="8">
        <v>325.32030206336134</v>
      </c>
      <c r="E9" s="7">
        <v>357.42399244839169</v>
      </c>
      <c r="F9" s="7">
        <v>347.52235251848981</v>
      </c>
      <c r="G9" s="2"/>
      <c r="H9" s="4"/>
      <c r="I9" s="9"/>
      <c r="J9" s="3"/>
      <c r="K9" s="3"/>
      <c r="L9" s="3"/>
      <c r="M9" s="3"/>
      <c r="N9" s="9"/>
      <c r="O9" s="9"/>
      <c r="P9" s="3"/>
      <c r="Q9" s="3"/>
      <c r="R9" s="3"/>
      <c r="S9" s="3"/>
    </row>
    <row r="10" spans="1:19" x14ac:dyDescent="0.2">
      <c r="A10" s="2"/>
      <c r="B10" s="6" t="s">
        <v>9</v>
      </c>
      <c r="C10" s="7">
        <f>(966+2073+143)+(7244+33913+2315)+(40+103+2)+(8+6+2)+(21+71+1)+(36+441+8)+(140+637+25)+(24+151+6)+(3+95+7)+(9+53+1)+(18+33+0)+(16+9+2)+(27+640+1)+(17+121+7)+(3+65+5)</f>
        <v>49508</v>
      </c>
      <c r="D10" s="8">
        <v>47715</v>
      </c>
      <c r="E10" s="7">
        <v>43773</v>
      </c>
      <c r="F10" s="7">
        <v>41326</v>
      </c>
      <c r="G10" s="2"/>
      <c r="H10" s="4"/>
      <c r="I10" s="9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2">
      <c r="A11" s="2"/>
      <c r="B11" s="6" t="s">
        <v>10</v>
      </c>
      <c r="C11" s="7">
        <f>100000*(C10/C5)</f>
        <v>4445.186685629732</v>
      </c>
      <c r="D11" s="8">
        <v>4128.366545998214</v>
      </c>
      <c r="E11" s="7">
        <v>3630.8935765707702</v>
      </c>
      <c r="F11" s="7">
        <v>3329.0933565551945</v>
      </c>
      <c r="G11" s="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x14ac:dyDescent="0.2">
      <c r="A12" s="2"/>
      <c r="B12" s="2"/>
      <c r="C12" s="2"/>
      <c r="D12" s="2"/>
      <c r="E12" s="2"/>
      <c r="F12" s="7"/>
      <c r="G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2">
      <c r="A13" s="2"/>
      <c r="B13" s="6"/>
      <c r="C13" s="7"/>
      <c r="D13" s="2"/>
      <c r="E13" s="2"/>
      <c r="F13" s="7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x14ac:dyDescent="0.2">
      <c r="A14" s="4" t="s">
        <v>12</v>
      </c>
      <c r="B14" s="2"/>
      <c r="C14" s="2"/>
      <c r="D14" s="2"/>
      <c r="E14" s="2"/>
      <c r="F14" s="7"/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6.5" customHeight="1" x14ac:dyDescent="0.2">
      <c r="A15" s="2"/>
      <c r="B15" s="2"/>
      <c r="C15" s="5">
        <v>2012</v>
      </c>
      <c r="D15" s="5">
        <v>2013</v>
      </c>
      <c r="E15" s="5">
        <v>2014</v>
      </c>
      <c r="F15" s="5">
        <v>2015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">
      <c r="A16" s="2"/>
      <c r="B16" s="6" t="s">
        <v>4</v>
      </c>
      <c r="C16" s="7">
        <v>811055</v>
      </c>
      <c r="D16" s="8">
        <v>838966</v>
      </c>
      <c r="E16" s="9">
        <v>839969</v>
      </c>
      <c r="F16" s="7">
        <v>841774</v>
      </c>
      <c r="G16" s="3"/>
      <c r="H16" s="3"/>
      <c r="I16" s="3"/>
      <c r="J16" s="3"/>
      <c r="K16" s="3"/>
      <c r="L16" s="11"/>
      <c r="M16" s="11"/>
      <c r="N16" s="3"/>
      <c r="O16" s="3"/>
      <c r="P16" s="3"/>
      <c r="Q16" s="3"/>
      <c r="R16" s="3"/>
      <c r="S16" s="3"/>
    </row>
    <row r="17" spans="1:19" x14ac:dyDescent="0.2">
      <c r="A17" s="2"/>
      <c r="B17" s="6" t="s">
        <v>5</v>
      </c>
      <c r="C17" s="7">
        <v>22518</v>
      </c>
      <c r="D17" s="8">
        <v>21096</v>
      </c>
      <c r="E17" s="9">
        <v>20101</v>
      </c>
      <c r="F17" s="7">
        <v>18315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x14ac:dyDescent="0.2">
      <c r="A18" s="2"/>
      <c r="B18" s="6" t="s">
        <v>6</v>
      </c>
      <c r="C18" s="7">
        <v>2776.4</v>
      </c>
      <c r="D18" s="8">
        <v>2514.5</v>
      </c>
      <c r="E18" s="9">
        <v>2393.0645059520057</v>
      </c>
      <c r="F18" s="7">
        <v>2175.8000000000002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2">
      <c r="A19" s="2"/>
      <c r="B19" s="6" t="s">
        <v>7</v>
      </c>
      <c r="C19" s="7">
        <f>5+28+23+194+0+0+4+5+23+184+471+2181+0+1+0+4+0+0+0+2+0+0+0+0+0+3+0+26+0+0+3+25+0+4+6+45+0+0+0+3</f>
        <v>3240</v>
      </c>
      <c r="D19" s="8">
        <v>2857</v>
      </c>
      <c r="E19" s="9">
        <v>3056</v>
      </c>
      <c r="F19" s="7">
        <v>2965</v>
      </c>
      <c r="G19" s="3"/>
      <c r="H19" s="3"/>
      <c r="I19" s="11">
        <v>2012</v>
      </c>
      <c r="J19" s="11">
        <v>2013</v>
      </c>
      <c r="K19" s="11">
        <v>2014</v>
      </c>
      <c r="L19" s="11">
        <v>2015</v>
      </c>
      <c r="M19" s="9"/>
      <c r="N19" s="3"/>
      <c r="O19" s="3"/>
      <c r="P19" s="3"/>
      <c r="Q19" s="3"/>
      <c r="R19" s="3"/>
      <c r="S19" s="3"/>
    </row>
    <row r="20" spans="1:19" x14ac:dyDescent="0.2">
      <c r="A20" s="2"/>
      <c r="B20" s="6" t="s">
        <v>8</v>
      </c>
      <c r="C20" s="7">
        <f>100000*(C19/C16)</f>
        <v>399.47969003335163</v>
      </c>
      <c r="D20" s="8">
        <v>340.538233968957</v>
      </c>
      <c r="E20" s="9">
        <v>363.82295060889152</v>
      </c>
      <c r="F20" s="7">
        <v>352.23230938470419</v>
      </c>
      <c r="G20" s="3"/>
      <c r="H20" s="4" t="s">
        <v>3</v>
      </c>
      <c r="I20" s="3">
        <v>4445</v>
      </c>
      <c r="J20" s="3">
        <v>4128</v>
      </c>
      <c r="K20" s="3">
        <v>3631</v>
      </c>
      <c r="L20" s="7">
        <v>3329</v>
      </c>
      <c r="M20" s="3"/>
      <c r="N20" s="3"/>
      <c r="O20" s="3"/>
      <c r="P20" s="3"/>
      <c r="Q20" s="3"/>
      <c r="R20" s="3"/>
      <c r="S20" s="3"/>
    </row>
    <row r="21" spans="1:19" x14ac:dyDescent="0.2">
      <c r="A21" s="2"/>
      <c r="B21" s="6" t="s">
        <v>9</v>
      </c>
      <c r="C21" s="7">
        <f>303+829+128+16+153+12+1826+13425+1160+26+174+2+4+76+6+2+8+2+48+341+1+53+132+13+79+336+30+4+89+0</f>
        <v>19278</v>
      </c>
      <c r="D21" s="8">
        <v>18239</v>
      </c>
      <c r="E21" s="9">
        <v>17045</v>
      </c>
      <c r="F21" s="7">
        <v>15350</v>
      </c>
      <c r="G21" s="3"/>
      <c r="H21" s="4" t="s">
        <v>14</v>
      </c>
      <c r="I21" s="3">
        <v>5345</v>
      </c>
      <c r="J21" s="3">
        <v>5028</v>
      </c>
      <c r="K21" s="3">
        <v>4770</v>
      </c>
      <c r="L21" s="9">
        <v>4472</v>
      </c>
      <c r="M21" s="3"/>
      <c r="N21" s="3"/>
      <c r="O21" s="3"/>
      <c r="P21" s="3"/>
      <c r="Q21" s="3"/>
      <c r="R21" s="3"/>
      <c r="S21" s="3"/>
    </row>
    <row r="22" spans="1:19" x14ac:dyDescent="0.2">
      <c r="A22" s="2"/>
      <c r="B22" s="6" t="s">
        <v>10</v>
      </c>
      <c r="C22" s="7">
        <f>100000*(C21/C16)</f>
        <v>2376.9041556984421</v>
      </c>
      <c r="D22" s="8">
        <v>2173.9855965557604</v>
      </c>
      <c r="E22" s="9">
        <v>2029.241555343114</v>
      </c>
      <c r="F22" s="7">
        <v>1823.5298310472883</v>
      </c>
      <c r="G22" s="3"/>
      <c r="H22" s="4" t="s">
        <v>16</v>
      </c>
      <c r="I22" s="3">
        <v>3790</v>
      </c>
      <c r="J22" s="3">
        <v>3595</v>
      </c>
      <c r="K22" s="3">
        <v>3169</v>
      </c>
      <c r="L22" s="9">
        <v>3060</v>
      </c>
      <c r="M22" s="3"/>
      <c r="N22" s="3"/>
      <c r="O22" s="3"/>
      <c r="P22" s="3"/>
      <c r="Q22" s="3"/>
      <c r="R22" s="3"/>
      <c r="S22" s="3"/>
    </row>
    <row r="23" spans="1:19" x14ac:dyDescent="0.2">
      <c r="A23" s="3"/>
      <c r="B23" s="3"/>
      <c r="C23" s="3"/>
      <c r="D23" s="3"/>
      <c r="E23" s="3"/>
      <c r="F23" s="7"/>
      <c r="G23" s="3"/>
      <c r="H23" s="4" t="s">
        <v>12</v>
      </c>
      <c r="I23" s="3">
        <v>2377</v>
      </c>
      <c r="J23" s="3">
        <v>2174</v>
      </c>
      <c r="K23" s="3">
        <v>2029</v>
      </c>
      <c r="L23" s="9">
        <v>1824</v>
      </c>
      <c r="M23" s="3"/>
      <c r="N23" s="3"/>
      <c r="O23" s="3"/>
      <c r="P23" s="3"/>
      <c r="Q23" s="3"/>
      <c r="R23" s="3"/>
      <c r="S23" s="3"/>
    </row>
    <row r="24" spans="1:19" x14ac:dyDescent="0.2">
      <c r="A24" s="4" t="s">
        <v>13</v>
      </c>
      <c r="B24" s="2"/>
      <c r="C24" s="2"/>
      <c r="D24" s="3"/>
      <c r="E24" s="3"/>
      <c r="F24" s="7"/>
      <c r="G24" s="3"/>
      <c r="H24" s="4" t="s">
        <v>15</v>
      </c>
      <c r="I24" s="3">
        <v>4227</v>
      </c>
      <c r="J24" s="3">
        <v>4158</v>
      </c>
      <c r="K24" s="3">
        <v>3825</v>
      </c>
      <c r="L24" s="9">
        <v>3560</v>
      </c>
      <c r="M24" s="3"/>
      <c r="N24" s="3"/>
      <c r="O24" s="3"/>
      <c r="P24" s="3"/>
      <c r="Q24" s="3"/>
      <c r="R24" s="3"/>
      <c r="S24" s="3"/>
    </row>
    <row r="25" spans="1:19" x14ac:dyDescent="0.2">
      <c r="A25" s="2"/>
      <c r="B25" s="2"/>
      <c r="C25" s="5">
        <v>2012</v>
      </c>
      <c r="D25" s="5">
        <v>2013</v>
      </c>
      <c r="E25" s="12">
        <v>2014</v>
      </c>
      <c r="F25" s="12">
        <v>2015</v>
      </c>
      <c r="G25" s="3"/>
      <c r="H25" s="4" t="s">
        <v>13</v>
      </c>
      <c r="I25" s="3">
        <v>3546</v>
      </c>
      <c r="J25" s="3">
        <v>3656</v>
      </c>
      <c r="K25" s="3">
        <v>3289</v>
      </c>
      <c r="L25" s="9">
        <v>3079</v>
      </c>
      <c r="M25" s="3"/>
      <c r="N25" s="3"/>
      <c r="O25" s="3"/>
      <c r="P25" s="3"/>
      <c r="Q25" s="3"/>
      <c r="R25" s="3"/>
      <c r="S25" s="3"/>
    </row>
    <row r="26" spans="1:19" x14ac:dyDescent="0.2">
      <c r="A26" s="2"/>
      <c r="B26" s="6" t="s">
        <v>4</v>
      </c>
      <c r="C26" s="2">
        <v>1826293</v>
      </c>
      <c r="D26" s="8">
        <v>1857426</v>
      </c>
      <c r="E26" s="9">
        <v>1897632</v>
      </c>
      <c r="F26" s="7">
        <v>1929893</v>
      </c>
      <c r="G26" s="3"/>
      <c r="M26" s="11"/>
      <c r="N26" s="3"/>
      <c r="O26" s="3"/>
      <c r="P26" s="3"/>
      <c r="Q26" s="3"/>
      <c r="R26" s="3"/>
      <c r="S26" s="3"/>
    </row>
    <row r="27" spans="1:19" x14ac:dyDescent="0.2">
      <c r="A27" s="2"/>
      <c r="B27" s="6" t="s">
        <v>5</v>
      </c>
      <c r="C27" s="7">
        <f>C29+C31</f>
        <v>72602</v>
      </c>
      <c r="D27" s="8">
        <v>75525</v>
      </c>
      <c r="E27" s="9">
        <v>70052</v>
      </c>
      <c r="F27" s="7">
        <v>66984</v>
      </c>
      <c r="G27" s="3"/>
      <c r="H27" s="3"/>
      <c r="I27" s="3"/>
      <c r="J27" s="13"/>
      <c r="K27" s="13"/>
      <c r="L27" s="13"/>
      <c r="M27" s="13"/>
      <c r="N27" s="3"/>
      <c r="O27" s="3"/>
      <c r="P27" s="3"/>
      <c r="Q27" s="3"/>
      <c r="R27" s="3"/>
      <c r="S27" s="3"/>
    </row>
    <row r="28" spans="1:19" x14ac:dyDescent="0.2">
      <c r="A28" s="2"/>
      <c r="B28" s="6" t="s">
        <v>6</v>
      </c>
      <c r="C28" s="7">
        <f t="shared" ref="C28" si="0">100000*(C27/C26)</f>
        <v>3975.3752546825726</v>
      </c>
      <c r="D28" s="8">
        <v>4066.1</v>
      </c>
      <c r="E28" s="9">
        <v>3691.5482032343466</v>
      </c>
      <c r="F28" s="7">
        <v>3470.9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2">
      <c r="A29" s="2"/>
      <c r="B29" s="6" t="s">
        <v>7</v>
      </c>
      <c r="C29" s="7">
        <f>0+0+0+0+0+0+1+0+0+1+1+3+0+2+0+0+0+1+1+8+0+6+5+2+1+0+5+4+0+1+2+3+0+2+4+9+0+0+16+14+0+0+1+4+0+0+0+0+0+6+11+27+0+1+0+4+0+3+8+24+0+0+2+5+0+0+4+7+1+18+23+128+2+23+22+27+0+0+7+14+0+0+0+1+0+1+6+10+0+12+33+172+0+7+27+72+1+13+13+44+44+391+1280+2809+2+3+20+39+0+2+12+20+0+10+38+47+0+0+0+0+0+5+4+8+0+0+0+0+1+3+9+18+2+10+29+104+0+2+4+19+17+135+532+1225+1+16+12+96</f>
        <v>7845</v>
      </c>
      <c r="D29" s="8">
        <v>7624</v>
      </c>
      <c r="E29" s="9">
        <v>7647</v>
      </c>
      <c r="F29" s="7">
        <v>7564</v>
      </c>
      <c r="G29" s="3"/>
      <c r="H29" s="3"/>
      <c r="I29" s="3"/>
      <c r="J29" s="9"/>
      <c r="K29" s="9"/>
      <c r="L29" s="9"/>
      <c r="M29" s="9"/>
      <c r="N29" s="3"/>
      <c r="O29" s="3"/>
      <c r="P29" s="3"/>
      <c r="Q29" s="3"/>
      <c r="R29" s="3"/>
      <c r="S29" s="3"/>
    </row>
    <row r="30" spans="1:19" x14ac:dyDescent="0.2">
      <c r="A30" s="2"/>
      <c r="B30" s="6" t="s">
        <v>8</v>
      </c>
      <c r="C30" s="7">
        <f>100000*(C29/C26)</f>
        <v>429.55867432005709</v>
      </c>
      <c r="D30" s="8">
        <v>410.46049748415282</v>
      </c>
      <c r="E30" s="9">
        <v>402.97591946172912</v>
      </c>
      <c r="F30" s="7">
        <v>391.93882769666504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2">
      <c r="A31" s="2"/>
      <c r="B31" s="6" t="s">
        <v>9</v>
      </c>
      <c r="C31" s="7">
        <f>411+746+89+3543+10616+950+90+279+15+286+979+80+78+343+19+3+21+0+49+237+11+3+16+0+324+1123+141+63+119+14+156+311+40+8442+21537+2420+446+878+127+266+1581+52+67+140+15+5+12+0+140+430+18+169+700+47+301+1194+75+58+173+24+45+101+4+80+399+31+59+43+14+110+385+23+4+5+0+27+45+1+123+277+34+72+303+13+15+112+9+73+409+3+31+283+9+10+583+29+16+169+2+32+146+3+0+10+0+3+136+4</f>
        <v>64757</v>
      </c>
      <c r="D31" s="8">
        <v>67901</v>
      </c>
      <c r="E31" s="9">
        <v>62405</v>
      </c>
      <c r="F31" s="7">
        <v>59420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x14ac:dyDescent="0.2">
      <c r="A32" s="2"/>
      <c r="B32" s="6" t="s">
        <v>10</v>
      </c>
      <c r="C32" s="7">
        <f>100000*(C31/C26)</f>
        <v>3545.8165803625161</v>
      </c>
      <c r="D32" s="8">
        <v>3655.6503462318283</v>
      </c>
      <c r="E32" s="9">
        <v>3288.5722837726175</v>
      </c>
      <c r="F32" s="7">
        <v>3078.9271736826859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x14ac:dyDescent="0.2">
      <c r="A33" s="3"/>
      <c r="B33" s="3"/>
      <c r="C33" s="3"/>
      <c r="D33" s="3"/>
      <c r="E33" s="3"/>
      <c r="F33" s="7"/>
      <c r="G33" s="3"/>
      <c r="H33" s="1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x14ac:dyDescent="0.2">
      <c r="A34" s="4" t="s">
        <v>14</v>
      </c>
      <c r="B34" s="2"/>
      <c r="C34" s="2"/>
      <c r="D34" s="3"/>
      <c r="E34" s="3"/>
      <c r="F34" s="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">
      <c r="A35" s="2"/>
      <c r="B35" s="2"/>
      <c r="C35" s="5">
        <v>2012</v>
      </c>
      <c r="D35" s="5">
        <v>2013</v>
      </c>
      <c r="E35" s="12">
        <v>2014</v>
      </c>
      <c r="F35" s="12">
        <v>2015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x14ac:dyDescent="0.2">
      <c r="A36" s="2"/>
      <c r="B36" s="6" t="s">
        <v>4</v>
      </c>
      <c r="C36" s="7">
        <v>1784585</v>
      </c>
      <c r="D36" s="8">
        <v>1816827</v>
      </c>
      <c r="E36" s="9">
        <v>1857948</v>
      </c>
      <c r="F36" s="7">
        <v>1897498</v>
      </c>
      <c r="G36" s="3"/>
      <c r="H36" s="1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2">
      <c r="A37" s="2"/>
      <c r="B37" s="6" t="s">
        <v>5</v>
      </c>
      <c r="C37" s="7">
        <v>103220</v>
      </c>
      <c r="D37" s="8">
        <v>101005</v>
      </c>
      <c r="E37" s="9">
        <v>97059</v>
      </c>
      <c r="F37" s="7">
        <v>94344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">
      <c r="A38" s="2"/>
      <c r="B38" s="6" t="s">
        <v>6</v>
      </c>
      <c r="C38" s="7">
        <v>5784</v>
      </c>
      <c r="D38" s="8">
        <v>5559.4</v>
      </c>
      <c r="E38" s="9">
        <v>5223.989045979758</v>
      </c>
      <c r="F38" s="7">
        <v>4972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2">
      <c r="A39" s="2"/>
      <c r="B39" s="6" t="s">
        <v>7</v>
      </c>
      <c r="C39" s="7">
        <f>10+70+99+308+89+549+1864+4441+0+6+4+4+0+0+17+10+0+0+3+0+0+9+11+51+0+1+1+0+0+0+1+0+0+0+4+21+0+1+9+18+0+0+0+0+0+0+0+0+0+0+0+8+0+1+13+56+1+0+3+2+0+1+6+20+0+0+0+0+0+1+0+1+0+0+0+0+0+0+1+1+0+4+2+7+0+0+0+2+1+1+1+1+0+2+0+0+0+0+0+2+0+0+0+1+0+5+0+92+0+0+0+1+0+0+0+0</f>
        <v>7838</v>
      </c>
      <c r="D39" s="8">
        <v>9661</v>
      </c>
      <c r="E39" s="9">
        <v>8433</v>
      </c>
      <c r="F39" s="7">
        <v>9494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2">
      <c r="A40" s="2"/>
      <c r="B40" s="6" t="s">
        <v>8</v>
      </c>
      <c r="C40" s="7">
        <f>100000*(C39/C36)</f>
        <v>439.20575371865169</v>
      </c>
      <c r="D40" s="8">
        <v>531.75123443233724</v>
      </c>
      <c r="E40" s="9">
        <v>453.88783754981301</v>
      </c>
      <c r="F40" s="7">
        <v>500.34308336556876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x14ac:dyDescent="0.2">
      <c r="A41" s="2"/>
      <c r="B41" s="6" t="s">
        <v>9</v>
      </c>
      <c r="C41" s="7">
        <f>2081+3865+452+15668+60633+6367+34+198+8+54+487+37+30+271+10+97+402+25+7+41+4+26+123+7+65+110+28+94+664+52+18+86+0+19+72+3+66+27+0+90+326+42+38+332+22+77+568+41+1+101+1+5+167+1+0+8+0+19+314+30+28+207+18+11+24+1+15+104+3+10+46+2+6+49+5+0+0+0+7+365+0+30+13+1+0+23+0</f>
        <v>95382</v>
      </c>
      <c r="D41" s="8">
        <v>91344</v>
      </c>
      <c r="E41" s="9">
        <v>88626</v>
      </c>
      <c r="F41" s="7">
        <v>84850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">
      <c r="A42" s="2"/>
      <c r="B42" s="6" t="s">
        <v>10</v>
      </c>
      <c r="C42" s="7">
        <f>100000*(C41/C36)</f>
        <v>5344.7720338341969</v>
      </c>
      <c r="D42" s="8">
        <v>5027.6663655923212</v>
      </c>
      <c r="E42" s="9">
        <v>4770.1012084299455</v>
      </c>
      <c r="F42" s="7">
        <v>4471.6779675130092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2">
      <c r="A43" s="3"/>
      <c r="B43" s="3"/>
      <c r="C43" s="3"/>
      <c r="D43" s="3"/>
      <c r="E43" s="3"/>
      <c r="F43" s="7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x14ac:dyDescent="0.2">
      <c r="A44" s="4" t="s">
        <v>15</v>
      </c>
      <c r="B44" s="2"/>
      <c r="C44" s="2"/>
      <c r="D44" s="3"/>
      <c r="E44" s="3"/>
      <c r="F44" s="7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2">
      <c r="A45" s="2"/>
      <c r="B45" s="2"/>
      <c r="C45" s="5">
        <v>2012</v>
      </c>
      <c r="D45" s="5">
        <v>2013</v>
      </c>
      <c r="E45" s="12">
        <v>2014</v>
      </c>
      <c r="F45" s="12">
        <v>2015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2">
      <c r="A46" s="2"/>
      <c r="B46" s="6" t="s">
        <v>4</v>
      </c>
      <c r="C46" s="7">
        <v>4268885</v>
      </c>
      <c r="D46" s="8">
        <v>4349644</v>
      </c>
      <c r="E46" s="9">
        <v>4455105</v>
      </c>
      <c r="F46" s="7">
        <v>4566277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2">
      <c r="A47" s="2"/>
      <c r="B47" s="6" t="s">
        <v>5</v>
      </c>
      <c r="C47" s="7">
        <v>211037</v>
      </c>
      <c r="D47" s="8">
        <v>212013</v>
      </c>
      <c r="E47" s="9">
        <v>202719</v>
      </c>
      <c r="F47" s="7">
        <v>195529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2">
      <c r="A48" s="2"/>
      <c r="B48" s="6" t="s">
        <v>6</v>
      </c>
      <c r="C48" s="7">
        <v>4943.6000000000004</v>
      </c>
      <c r="D48" s="8">
        <v>4874.3</v>
      </c>
      <c r="E48" s="9">
        <v>4550.2631251115299</v>
      </c>
      <c r="F48" s="7">
        <v>4282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2">
      <c r="A49" s="2"/>
      <c r="B49" s="6" t="s">
        <v>7</v>
      </c>
      <c r="C49" s="7">
        <f>77+295+2744+4300+217+665+9385+11343+5+15+97+130+0+2+15+6+0+13+14+19+0+9+2+9+1+25+51+29+0+1+15+13+0+0+11+15+1+25+8+27+8+52+147+415+0+0+5+3+1+9+30+50+0+0+1+0+0+1+0+5+0+10+5+21+0+0+2+1+0+10+21+12+0+0+11+2+0+1+8+21+0+2+1+3+0+1+3+1+0+1+12+2+0+3+10+8+0+3+5+2+0+0+0+0+0+0+6+1+0+0+2+0+0+0+6+14+0+0+4+0+0+0+0+2+0+0+0+0+0+1+2+11+0+3+2+3+0+0+0+0+0+0+3+0+0+4+1+9+0+1+3+0+0+0+2+1+0+3+1+10</f>
        <v>30588</v>
      </c>
      <c r="D49" s="8">
        <v>31176</v>
      </c>
      <c r="E49" s="9">
        <v>32307</v>
      </c>
      <c r="F49" s="7">
        <v>32980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2">
      <c r="A50" s="2"/>
      <c r="B50" s="6" t="s">
        <v>8</v>
      </c>
      <c r="C50" s="7">
        <f>100000*(C49/C46)</f>
        <v>716.53370845080156</v>
      </c>
      <c r="D50" s="8">
        <v>716.74831319528676</v>
      </c>
      <c r="E50" s="9">
        <v>725.16809368129373</v>
      </c>
      <c r="F50" s="7">
        <v>722.25140962758064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2">
      <c r="A51" s="2"/>
      <c r="B51" s="6" t="s">
        <v>9</v>
      </c>
      <c r="C51" s="7">
        <f>13848+32259+6444+26630+67978+13070+939+2438+307+56+261+15+117+720+37+84+147+34+135+1301+104+126+255+55+58+168+36+127+439+38+999+4087+524+41+150+16+222+488+138+5+9+0+16+105+7+84+380+21+16+75+3+77+553+39+127+73+9+67+563+35+23+89+7+23+247+6+58+419+19+44+204+4+2+187+0+0+14+0+15+161+13+0+78+0+17+316+15+0+27+5+2+34+0+15+6+0+14+51+7+6+368+3+1+33+1+11+108+3+4+128+2+12+176+8+28+99+4+3+172+2</f>
        <v>180449</v>
      </c>
      <c r="D51" s="8">
        <v>180837</v>
      </c>
      <c r="E51" s="9">
        <v>170412</v>
      </c>
      <c r="F51" s="7">
        <v>162549</v>
      </c>
      <c r="G51" s="3"/>
      <c r="H51" s="3"/>
      <c r="I51" s="11"/>
      <c r="J51" s="11"/>
      <c r="K51" s="11"/>
      <c r="L51" s="3"/>
      <c r="M51" s="3"/>
      <c r="N51" s="3"/>
      <c r="O51" s="3"/>
      <c r="P51" s="3"/>
      <c r="Q51" s="3"/>
      <c r="R51" s="3"/>
      <c r="S51" s="3"/>
    </row>
    <row r="52" spans="1:19" x14ac:dyDescent="0.2">
      <c r="A52" s="2"/>
      <c r="B52" s="6" t="s">
        <v>10</v>
      </c>
      <c r="C52" s="7">
        <f>100000*(C51/C46)</f>
        <v>4227.0756883823296</v>
      </c>
      <c r="D52" s="8">
        <v>4157.5126608062637</v>
      </c>
      <c r="E52" s="9">
        <v>3825.0950314302358</v>
      </c>
      <c r="F52" s="7">
        <v>3559.7709030792485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2">
      <c r="A53" s="3"/>
      <c r="B53" s="3"/>
      <c r="C53" s="3"/>
      <c r="D53" s="3"/>
      <c r="E53" s="3"/>
      <c r="F53" s="7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2">
      <c r="A54" s="4" t="s">
        <v>16</v>
      </c>
      <c r="B54" s="2"/>
      <c r="C54" s="2"/>
      <c r="D54" s="3"/>
      <c r="E54" s="3"/>
      <c r="F54" s="7"/>
      <c r="G54" s="3"/>
      <c r="H54" s="3"/>
      <c r="I54" s="9"/>
      <c r="J54" s="9"/>
      <c r="K54" s="9"/>
      <c r="L54" s="3"/>
      <c r="M54" s="3"/>
      <c r="N54" s="3"/>
      <c r="O54" s="3"/>
      <c r="P54" s="3"/>
      <c r="Q54" s="3"/>
      <c r="R54" s="3"/>
      <c r="S54" s="3"/>
    </row>
    <row r="55" spans="1:19" x14ac:dyDescent="0.2">
      <c r="A55" s="2"/>
      <c r="B55" s="2"/>
      <c r="C55" s="5">
        <v>2012</v>
      </c>
      <c r="D55" s="5">
        <v>2013</v>
      </c>
      <c r="E55" s="12">
        <v>2014</v>
      </c>
      <c r="F55" s="12">
        <v>2015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">
      <c r="A56" s="2"/>
      <c r="B56" s="6" t="s">
        <v>4</v>
      </c>
      <c r="C56" s="7">
        <v>2707507</v>
      </c>
      <c r="D56" s="8">
        <v>2748644</v>
      </c>
      <c r="E56" s="9">
        <v>2787018</v>
      </c>
      <c r="F56" s="7">
        <v>2829734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x14ac:dyDescent="0.2">
      <c r="A57" s="2"/>
      <c r="B57" s="6" t="s">
        <v>5</v>
      </c>
      <c r="C57" s="7">
        <v>114476</v>
      </c>
      <c r="D57" s="8">
        <v>110587</v>
      </c>
      <c r="E57" s="9">
        <v>100333</v>
      </c>
      <c r="F57" s="7">
        <v>99450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2">
      <c r="A58" s="2"/>
      <c r="B58" s="6" t="s">
        <v>6</v>
      </c>
      <c r="C58" s="7">
        <v>4228.1000000000004</v>
      </c>
      <c r="D58" s="8">
        <v>4023.3</v>
      </c>
      <c r="E58" s="9">
        <v>3600.012629986602</v>
      </c>
      <c r="F58" s="7">
        <v>3514.5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2">
      <c r="A59" s="2"/>
      <c r="B59" s="6" t="s">
        <v>7</v>
      </c>
      <c r="C59" s="7">
        <f>0+2+6+43+154+486+4093+3647+0+6+17+60+0+23+27+127+2+7+75+96+0+11+38+57+0+2+7+35+0+3+4+20+1+11+43+77+0+7+63+49+1+2+13+19+7+47+236+250+1+50+160+288+0+0+2+1+0+0+1+5+3+27+135+342+0+7+45+73+2+14+183+243+2+27+80+62+1+8+2+12+2+0+6+7+0+2+5+4+0+0+1+4+0+0+1+0+0+1+0+2+0+0+0+0+0+18+9+45+0+0+1+0+0+0+0+1+0+0+2+1+0+0+0+0+0+4+5+40+0+0+1+5+0+2+0+0+0+3+1+2+0+1+0+9+0+0+0+15</f>
        <v>11850</v>
      </c>
      <c r="D59" s="8">
        <v>11776</v>
      </c>
      <c r="E59" s="9">
        <v>12022</v>
      </c>
      <c r="F59" s="7">
        <v>12851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x14ac:dyDescent="0.2">
      <c r="A60" s="2"/>
      <c r="B60" s="6" t="s">
        <v>8</v>
      </c>
      <c r="C60" s="7">
        <f>100000*(C59/C56)</f>
        <v>437.67199863195185</v>
      </c>
      <c r="D60" s="8">
        <v>428.42943647849626</v>
      </c>
      <c r="E60" s="9">
        <v>431.35709923653167</v>
      </c>
      <c r="F60" s="7">
        <v>454.14162603269426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x14ac:dyDescent="0.2">
      <c r="A61" s="2"/>
      <c r="B61" s="6" t="s">
        <v>9</v>
      </c>
      <c r="C61" s="7">
        <f>91+181+24+16090+31148+7062+92+673+79+215+1030+137+771+2358+285+367+1194+85+38+72+14+129+519+15+622+1042+118+344+863+156+169+864+91+2218+5866+591+1298+3316+632+17+229+7+36+125+41+1277+4466+564+593+808+141+1568+4030+687+698+2175+131+36+152+10+114+435+86+61+359+13+42+56+4+2+131+13+8+106+3+0+7+0+223+743+45+0+70+1+4+27+0+6+32+3+3+24+2+97+174+19+6+419+4+4+400+11+5+146+7+6+23+1+0+31+0</f>
        <v>102626</v>
      </c>
      <c r="D61" s="8">
        <v>98811</v>
      </c>
      <c r="E61" s="9">
        <v>88311</v>
      </c>
      <c r="F61" s="7">
        <v>86599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x14ac:dyDescent="0.2">
      <c r="A62" s="2"/>
      <c r="B62" s="6" t="s">
        <v>10</v>
      </c>
      <c r="C62" s="7">
        <f>100000*(C61/C56)</f>
        <v>3790.4241798820835</v>
      </c>
      <c r="D62" s="8">
        <v>3594.8998851797469</v>
      </c>
      <c r="E62" s="9">
        <v>3168.6555307500703</v>
      </c>
      <c r="F62" s="7">
        <v>3060.3229844218572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89.25" x14ac:dyDescent="0.2">
      <c r="A64" s="15" t="s">
        <v>11</v>
      </c>
      <c r="B64" s="2"/>
      <c r="C64" s="2"/>
      <c r="D64" s="2"/>
      <c r="E64" s="2"/>
      <c r="F64" s="2"/>
      <c r="G64" s="2"/>
      <c r="H64" s="1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2">
      <c r="A65" s="2"/>
      <c r="B65" s="2"/>
      <c r="C65" s="2"/>
      <c r="D65" s="2"/>
      <c r="E65" s="2"/>
      <c r="F65" s="2"/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x14ac:dyDescent="0.2">
      <c r="A66" s="2"/>
      <c r="B66" s="2"/>
      <c r="C66" s="2"/>
      <c r="D66" s="2"/>
      <c r="E66" s="2"/>
      <c r="F66" s="2"/>
      <c r="G66" s="2"/>
      <c r="H66" s="11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x14ac:dyDescent="0.2">
      <c r="A67" s="5" t="s">
        <v>0</v>
      </c>
      <c r="B67" s="2"/>
      <c r="C67" s="2"/>
      <c r="D67" s="2"/>
      <c r="E67" s="2"/>
      <c r="F67" s="2"/>
      <c r="G67" s="2"/>
      <c r="H67" s="11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x14ac:dyDescent="0.2">
      <c r="A68" s="2"/>
      <c r="B68" s="2" t="s">
        <v>1</v>
      </c>
      <c r="C68" s="2"/>
      <c r="D68" s="2"/>
      <c r="E68" s="2"/>
      <c r="F68" s="2"/>
      <c r="G68" s="2"/>
      <c r="H68" s="11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x14ac:dyDescent="0.2">
      <c r="A69" s="3"/>
      <c r="B69" s="2" t="s">
        <v>2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x14ac:dyDescent="0.2">
      <c r="A71" s="3"/>
      <c r="B71" s="2" t="s">
        <v>22</v>
      </c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x14ac:dyDescent="0.2">
      <c r="A72" s="3"/>
      <c r="B72" s="2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x14ac:dyDescent="0.2">
      <c r="A73" s="3"/>
      <c r="B73" s="2"/>
      <c r="C73" s="2" t="s">
        <v>18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x14ac:dyDescent="0.2">
      <c r="A74" s="3"/>
      <c r="B74" s="2"/>
      <c r="C74" s="2" t="s">
        <v>23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x14ac:dyDescent="0.2">
      <c r="A75" s="3"/>
      <c r="B75" s="2"/>
      <c r="C75" s="2" t="s">
        <v>19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x14ac:dyDescent="0.2">
      <c r="A76" s="3"/>
      <c r="B76" s="2"/>
      <c r="C76" s="2" t="s">
        <v>20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x14ac:dyDescent="0.2">
      <c r="A77" s="3"/>
      <c r="B77" s="2"/>
      <c r="C77" s="2" t="s">
        <v>21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x14ac:dyDescent="0.2">
      <c r="A78" s="3"/>
      <c r="B78" s="2"/>
      <c r="C78" s="2" t="s">
        <v>24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AISD</cp:lastModifiedBy>
  <dcterms:created xsi:type="dcterms:W3CDTF">2013-02-07T20:52:01Z</dcterms:created>
  <dcterms:modified xsi:type="dcterms:W3CDTF">2017-04-26T15:47:00Z</dcterms:modified>
</cp:coreProperties>
</file>