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Drove alone to work\For Web Developer\"/>
    </mc:Choice>
  </mc:AlternateContent>
  <bookViews>
    <workbookView xWindow="0" yWindow="0" windowWidth="23280" windowHeight="12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S21" i="1"/>
  <c r="R21" i="1"/>
  <c r="T19" i="1"/>
  <c r="S19" i="1"/>
  <c r="R19" i="1"/>
  <c r="T20" i="1"/>
  <c r="S20" i="1"/>
  <c r="R20" i="1"/>
  <c r="Q20" i="1"/>
  <c r="Q44" i="1" l="1"/>
  <c r="Q43" i="1"/>
  <c r="Q42" i="1"/>
  <c r="Q30" i="1"/>
  <c r="T33" i="1"/>
  <c r="T44" i="1" s="1"/>
  <c r="S33" i="1"/>
  <c r="S44" i="1" s="1"/>
  <c r="R33" i="1"/>
  <c r="R44" i="1" s="1"/>
  <c r="Q33" i="1"/>
  <c r="T32" i="1"/>
  <c r="T43" i="1" s="1"/>
  <c r="S32" i="1"/>
  <c r="S43" i="1" s="1"/>
  <c r="R32" i="1"/>
  <c r="R43" i="1" s="1"/>
  <c r="Q32" i="1"/>
  <c r="T31" i="1"/>
  <c r="T42" i="1" s="1"/>
  <c r="S31" i="1"/>
  <c r="S42" i="1" s="1"/>
  <c r="R31" i="1"/>
  <c r="R42" i="1" s="1"/>
  <c r="Q31" i="1"/>
  <c r="T30" i="1"/>
  <c r="S30" i="1"/>
  <c r="R30" i="1"/>
  <c r="T18" i="1"/>
  <c r="S17" i="1"/>
  <c r="T17" i="1"/>
  <c r="T7" i="1"/>
  <c r="T6" i="1"/>
  <c r="T5" i="1"/>
  <c r="T16" i="1" s="1"/>
  <c r="S7" i="1"/>
  <c r="S18" i="1" s="1"/>
  <c r="S6" i="1"/>
  <c r="S5" i="1"/>
  <c r="S16" i="1" s="1"/>
  <c r="R7" i="1"/>
  <c r="R18" i="1" s="1"/>
  <c r="R6" i="1"/>
  <c r="R17" i="1" s="1"/>
  <c r="R5" i="1"/>
  <c r="R16" i="1" s="1"/>
  <c r="Q7" i="1"/>
  <c r="Q18" i="1" s="1"/>
  <c r="Q6" i="1"/>
  <c r="Q17" i="1" s="1"/>
  <c r="Q5" i="1"/>
  <c r="Q16" i="1" s="1"/>
  <c r="T4" i="1"/>
  <c r="T11" i="1" s="1"/>
  <c r="S4" i="1"/>
  <c r="S11" i="1" s="1"/>
  <c r="R4" i="1"/>
  <c r="R11" i="1" s="1"/>
  <c r="Q4" i="1"/>
  <c r="Q11" i="1" s="1"/>
  <c r="H39" i="1"/>
  <c r="I39" i="1" s="1"/>
  <c r="H13" i="1"/>
  <c r="I13" i="1" s="1"/>
</calcChain>
</file>

<file path=xl/sharedStrings.xml><?xml version="1.0" encoding="utf-8"?>
<sst xmlns="http://schemas.openxmlformats.org/spreadsheetml/2006/main" count="155" uniqueCount="57">
  <si>
    <t xml:space="preserve">S0802: MEANS OF TRANSPORTATION TO WORK BY SELECTED CHARACTERISTICS </t>
  </si>
  <si>
    <t>2011-2015 American Community Survey 5-Year Estimates</t>
  </si>
  <si>
    <t>Subject</t>
  </si>
  <si>
    <t>Travis County, Texas</t>
  </si>
  <si>
    <t>Total</t>
  </si>
  <si>
    <t>Car, truck, or van -- drove alone</t>
  </si>
  <si>
    <t>Car, truck, or van -- carpooled</t>
  </si>
  <si>
    <t>Public transportation (excluding taxicab)</t>
  </si>
  <si>
    <t>Estimate</t>
  </si>
  <si>
    <t>Margin of Error</t>
  </si>
  <si>
    <t>POVERTY STATUS IN THE PAST 12 MONTHS</t>
  </si>
  <si>
    <t/>
  </si>
  <si>
    <t xml:space="preserve">  Workers 16 years and over for whom poverty status is determined</t>
  </si>
  <si>
    <t>+/-3,440</t>
  </si>
  <si>
    <t>+/-4,092</t>
  </si>
  <si>
    <t>+/-2,511</t>
  </si>
  <si>
    <t>+/-1,287</t>
  </si>
  <si>
    <t xml:space="preserve">    Below 100 percent of the poverty level</t>
  </si>
  <si>
    <t>+/-0.3</t>
  </si>
  <si>
    <t>+/-0.4</t>
  </si>
  <si>
    <t>+/-1.1</t>
  </si>
  <si>
    <t>+/-2.7</t>
  </si>
  <si>
    <t xml:space="preserve">    100 to 149 percent of the poverty level</t>
  </si>
  <si>
    <t>+/-1.0</t>
  </si>
  <si>
    <t>+/-1.9</t>
  </si>
  <si>
    <t xml:space="preserve">    At or above 150 percent of the poverty level</t>
  </si>
  <si>
    <t>+/-0.6</t>
  </si>
  <si>
    <t>+/-1.3</t>
  </si>
  <si>
    <t>+/-3.3</t>
  </si>
  <si>
    <t>MOE</t>
  </si>
  <si>
    <t>SE</t>
  </si>
  <si>
    <t>CV</t>
  </si>
  <si>
    <t>2015 American Community Survey 1-Year Estimates</t>
  </si>
  <si>
    <t>+/-7,696</t>
  </si>
  <si>
    <t>+/-9,331</t>
  </si>
  <si>
    <t>+/-5,293</t>
  </si>
  <si>
    <t>+/-2,504</t>
  </si>
  <si>
    <t>+/-0.7</t>
  </si>
  <si>
    <t>+/-2.6</t>
  </si>
  <si>
    <t>+/-4.7</t>
  </si>
  <si>
    <t>+/-3.0</t>
  </si>
  <si>
    <t>+/-4.0</t>
  </si>
  <si>
    <t>+/-0.9</t>
  </si>
  <si>
    <t>+/-3.9</t>
  </si>
  <si>
    <t>+/-6.0</t>
  </si>
  <si>
    <t>Drove Alone</t>
  </si>
  <si>
    <t>Carpooled</t>
  </si>
  <si>
    <t>Overall</t>
  </si>
  <si>
    <t>100% Poverty</t>
  </si>
  <si>
    <t>100% - 150% Poverty</t>
  </si>
  <si>
    <t>Above 150% Poverty</t>
  </si>
  <si>
    <t>Public Transportation*</t>
  </si>
  <si>
    <t xml:space="preserve">Source: U.S. Census Bureau, 2011-2015 American Community Survey 5-Year Estimates
</t>
  </si>
  <si>
    <t xml:space="preserve">Source: U.S. Census Bureau, 2015 American Community Survey 1-Year Estimates
</t>
  </si>
  <si>
    <t>&lt;150% Poverty</t>
  </si>
  <si>
    <t>Public Transportation</t>
  </si>
  <si>
    <t>150% Poverty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</si>
</sst>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indexed="8"/>
      <name val="Tw Cen MT"/>
      <family val="2"/>
    </font>
    <font>
      <sz val="11"/>
      <color theme="1"/>
      <name val="Tw Cen MT"/>
      <family val="2"/>
    </font>
    <font>
      <sz val="12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9" fontId="4" fillId="0" borderId="0" xfId="2" applyFont="1"/>
    <xf numFmtId="3" fontId="3" fillId="2" borderId="2" xfId="0" applyNumberFormat="1" applyFont="1" applyFill="1" applyBorder="1" applyAlignment="1">
      <alignment horizontal="left" vertical="top" wrapText="1"/>
    </xf>
    <xf numFmtId="10" fontId="3" fillId="2" borderId="2" xfId="0" applyNumberFormat="1" applyFont="1" applyFill="1" applyBorder="1" applyAlignment="1">
      <alignment horizontal="left" vertical="top" wrapText="1"/>
    </xf>
    <xf numFmtId="9" fontId="3" fillId="2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10" xfId="2" applyNumberFormat="1" applyFont="1" applyBorder="1" applyAlignment="1">
      <alignment wrapText="1"/>
    </xf>
    <xf numFmtId="165" fontId="4" fillId="0" borderId="0" xfId="1" applyNumberFormat="1" applyFont="1"/>
    <xf numFmtId="0" fontId="3" fillId="2" borderId="0" xfId="0" applyFont="1" applyFill="1" applyBorder="1" applyAlignment="1">
      <alignment horizontal="left" vertical="top"/>
    </xf>
    <xf numFmtId="0" fontId="3" fillId="2" borderId="3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left" vertical="top" wrapText="1"/>
    </xf>
    <xf numFmtId="0" fontId="3" fillId="2" borderId="5" xfId="3" applyFont="1" applyFill="1" applyBorder="1" applyAlignment="1">
      <alignment horizontal="left" vertical="top" wrapText="1"/>
    </xf>
    <xf numFmtId="0" fontId="3" fillId="2" borderId="6" xfId="3" applyFont="1" applyFill="1" applyBorder="1" applyAlignment="1">
      <alignment horizontal="left" vertical="top" wrapText="1"/>
    </xf>
    <xf numFmtId="0" fontId="3" fillId="2" borderId="7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top" wrapText="1"/>
    </xf>
    <xf numFmtId="3" fontId="3" fillId="2" borderId="2" xfId="3" applyNumberFormat="1" applyFont="1" applyFill="1" applyBorder="1" applyAlignment="1">
      <alignment horizontal="left" vertical="top" wrapText="1"/>
    </xf>
    <xf numFmtId="10" fontId="3" fillId="2" borderId="2" xfId="3" applyNumberFormat="1" applyFont="1" applyFill="1" applyBorder="1" applyAlignment="1">
      <alignment horizontal="left" vertical="top" wrapText="1"/>
    </xf>
    <xf numFmtId="165" fontId="4" fillId="0" borderId="0" xfId="0" applyNumberFormat="1" applyFont="1"/>
    <xf numFmtId="9" fontId="4" fillId="0" borderId="0" xfId="0" applyNumberFormat="1" applyFont="1"/>
    <xf numFmtId="0" fontId="3" fillId="2" borderId="2" xfId="3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top" wrapText="1"/>
    </xf>
    <xf numFmtId="10" fontId="3" fillId="2" borderId="2" xfId="3" applyNumberFormat="1" applyFont="1" applyFill="1" applyBorder="1" applyAlignment="1">
      <alignment horizontal="left" vertical="top" wrapText="1"/>
    </xf>
    <xf numFmtId="10" fontId="3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3" fontId="3" fillId="2" borderId="2" xfId="3" applyNumberFormat="1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Means of Transportation To Work by Income Level, 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Sheet1!$X$4:$X$6</c:f>
              <c:numCache>
                <c:formatCode>0%</c:formatCode>
                <c:ptCount val="3"/>
                <c:pt idx="0">
                  <c:v>7.5999999999999998E-2</c:v>
                </c:pt>
                <c:pt idx="1">
                  <c:v>6.5000000000000002E-2</c:v>
                </c:pt>
                <c:pt idx="2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Sheet1!$Y$3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Sheet1!$Y$4:$Y$6</c:f>
              <c:numCache>
                <c:formatCode>0%</c:formatCode>
                <c:ptCount val="3"/>
                <c:pt idx="0">
                  <c:v>0.11600000000000001</c:v>
                </c:pt>
                <c:pt idx="1">
                  <c:v>0.105</c:v>
                </c:pt>
                <c:pt idx="2">
                  <c:v>0.77900000000000003</c:v>
                </c:pt>
              </c:numCache>
            </c:numRef>
          </c:val>
        </c:ser>
        <c:ser>
          <c:idx val="2"/>
          <c:order val="2"/>
          <c:tx>
            <c:strRef>
              <c:f>Sheet1!$Z$3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Sheet1!$W$4:$W$6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Sheet1!$Z$4:$Z$6</c:f>
              <c:numCache>
                <c:formatCode>0%</c:formatCode>
                <c:ptCount val="3"/>
                <c:pt idx="0">
                  <c:v>0.23400000000000001</c:v>
                </c:pt>
                <c:pt idx="1">
                  <c:v>0.13400000000000001</c:v>
                </c:pt>
                <c:pt idx="2">
                  <c:v>0.63200000000000001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915864"/>
        <c:axId val="298916256"/>
      </c:barChart>
      <c:catAx>
        <c:axId val="29891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916256"/>
        <c:crosses val="autoZero"/>
        <c:auto val="1"/>
        <c:lblAlgn val="ctr"/>
        <c:lblOffset val="100"/>
        <c:noMultiLvlLbl val="0"/>
      </c:catAx>
      <c:valAx>
        <c:axId val="2989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Means of Transportation To Work by Income Level, Travis County, 2011-2015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Sheet1!$AD$4:$AD$6</c:f>
              <c:numCache>
                <c:formatCode>_(* #,##0_);_(* \(#,##0\);_(* "-"??_);_(@_)</c:formatCode>
                <c:ptCount val="3"/>
                <c:pt idx="0">
                  <c:v>33153.555999999997</c:v>
                </c:pt>
                <c:pt idx="1">
                  <c:v>28355.014999999999</c:v>
                </c:pt>
                <c:pt idx="2">
                  <c:v>375158.66</c:v>
                </c:pt>
              </c:numCache>
            </c:numRef>
          </c:val>
        </c:ser>
        <c:ser>
          <c:idx val="1"/>
          <c:order val="1"/>
          <c:tx>
            <c:strRef>
              <c:f>Sheet1!$AE$3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Sheet1!$AE$4:$AE$6</c:f>
              <c:numCache>
                <c:formatCode>_(* #,##0_);_(* \(#,##0\);_(* "-"??_);_(@_)</c:formatCode>
                <c:ptCount val="3"/>
                <c:pt idx="0">
                  <c:v>6917.8920000000007</c:v>
                </c:pt>
                <c:pt idx="1">
                  <c:v>6261.8850000000002</c:v>
                </c:pt>
                <c:pt idx="2">
                  <c:v>46457.222999999998</c:v>
                </c:pt>
              </c:numCache>
            </c:numRef>
          </c:val>
        </c:ser>
        <c:ser>
          <c:idx val="2"/>
          <c:order val="2"/>
          <c:tx>
            <c:strRef>
              <c:f>Sheet1!$AF$3</c:f>
              <c:strCache>
                <c:ptCount val="1"/>
                <c:pt idx="0">
                  <c:v>Public Transportation*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Sheet1!$AC$4:$AC$6</c:f>
              <c:strCache>
                <c:ptCount val="3"/>
                <c:pt idx="0">
                  <c:v>100% Poverty</c:v>
                </c:pt>
                <c:pt idx="1">
                  <c:v>100% - 150% Poverty</c:v>
                </c:pt>
                <c:pt idx="2">
                  <c:v>Above 150% Poverty</c:v>
                </c:pt>
              </c:strCache>
            </c:strRef>
          </c:cat>
          <c:val>
            <c:numRef>
              <c:f>Sheet1!$AF$4:$AF$6</c:f>
              <c:numCache>
                <c:formatCode>_(* #,##0_);_(* \(#,##0\);_(* "-"??_);_(@_)</c:formatCode>
                <c:ptCount val="3"/>
                <c:pt idx="0">
                  <c:v>4766.1120000000001</c:v>
                </c:pt>
                <c:pt idx="1">
                  <c:v>2729.3120000000004</c:v>
                </c:pt>
                <c:pt idx="2">
                  <c:v>12872.576000000001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917040"/>
        <c:axId val="298917432"/>
      </c:barChart>
      <c:catAx>
        <c:axId val="29891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917432"/>
        <c:crosses val="autoZero"/>
        <c:auto val="1"/>
        <c:lblAlgn val="ctr"/>
        <c:lblOffset val="100"/>
        <c:noMultiLvlLbl val="0"/>
      </c:catAx>
      <c:valAx>
        <c:axId val="29891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891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How People Get to Work</a:t>
            </a:r>
            <a:r>
              <a:rPr lang="en-US" baseline="0">
                <a:solidFill>
                  <a:sysClr val="windowText" lastClr="000000"/>
                </a:solidFill>
              </a:rPr>
              <a:t>,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Travis County</a:t>
            </a:r>
            <a:r>
              <a:rPr lang="en-US">
                <a:solidFill>
                  <a:sysClr val="windowText" lastClr="000000"/>
                </a:solidFill>
              </a:rPr>
              <a:t>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Sheet1!$Q$22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Sheet1!$Q$23:$Q$24</c:f>
              <c:numCache>
                <c:formatCode>0%</c:formatCode>
                <c:ptCount val="2"/>
                <c:pt idx="0">
                  <c:v>0.66</c:v>
                </c:pt>
                <c:pt idx="1">
                  <c:v>0.76</c:v>
                </c:pt>
              </c:numCache>
            </c:numRef>
          </c:val>
        </c:ser>
        <c:ser>
          <c:idx val="1"/>
          <c:order val="1"/>
          <c:tx>
            <c:strRef>
              <c:f>Sheet1!$R$22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Sheet1!$R$23:$R$24</c:f>
              <c:numCache>
                <c:formatCode>0%</c:formatCode>
                <c:ptCount val="2"/>
                <c:pt idx="0">
                  <c:v>0.14000000000000001</c:v>
                </c:pt>
                <c:pt idx="1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Sheet1!$S$22</c:f>
              <c:strCache>
                <c:ptCount val="1"/>
                <c:pt idx="0">
                  <c:v>Public 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Sheet1!$P$23:$P$24</c:f>
              <c:strCache>
                <c:ptCount val="2"/>
                <c:pt idx="0">
                  <c:v>150% Poverty or Less</c:v>
                </c:pt>
                <c:pt idx="1">
                  <c:v>Above 150% Poverty</c:v>
                </c:pt>
              </c:strCache>
            </c:strRef>
          </c:cat>
          <c:val>
            <c:numRef>
              <c:f>Sheet1!$S$23:$S$24</c:f>
              <c:numCache>
                <c:formatCode>0%</c:formatCode>
                <c:ptCount val="2"/>
                <c:pt idx="0">
                  <c:v>0.08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038728"/>
        <c:axId val="300039120"/>
      </c:barChart>
      <c:catAx>
        <c:axId val="30003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39120"/>
        <c:crosses val="autoZero"/>
        <c:auto val="1"/>
        <c:lblAlgn val="ctr"/>
        <c:lblOffset val="100"/>
        <c:noMultiLvlLbl val="0"/>
      </c:catAx>
      <c:valAx>
        <c:axId val="30003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3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8</xdr:row>
      <xdr:rowOff>0</xdr:rowOff>
    </xdr:from>
    <xdr:to>
      <xdr:col>27</xdr:col>
      <xdr:colOff>66675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8</xdr:row>
      <xdr:rowOff>9525</xdr:rowOff>
    </xdr:from>
    <xdr:to>
      <xdr:col>32</xdr:col>
      <xdr:colOff>466725</xdr:colOff>
      <xdr:row>23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480060</xdr:colOff>
      <xdr:row>25</xdr:row>
      <xdr:rowOff>91440</xdr:rowOff>
    </xdr:from>
    <xdr:to>
      <xdr:col>27</xdr:col>
      <xdr:colOff>350520</xdr:colOff>
      <xdr:row>39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50" zoomScaleNormal="50" workbookViewId="0">
      <selection activeCell="AE35" sqref="AE35"/>
    </sheetView>
  </sheetViews>
  <sheetFormatPr defaultColWidth="9" defaultRowHeight="14.25" x14ac:dyDescent="0.2"/>
  <cols>
    <col min="1" max="15" width="9" style="2"/>
    <col min="16" max="16" width="19.875" style="2" customWidth="1"/>
    <col min="17" max="18" width="11.5" style="2" customWidth="1"/>
    <col min="19" max="19" width="10.5" style="2" customWidth="1"/>
    <col min="20" max="20" width="10.625" style="2" customWidth="1"/>
    <col min="21" max="21" width="9.75" style="2" customWidth="1"/>
    <col min="22" max="29" width="9" style="2"/>
    <col min="30" max="30" width="12" style="2" customWidth="1"/>
    <col min="31" max="32" width="10.875" style="2" customWidth="1"/>
    <col min="33" max="16384" width="9" style="2"/>
  </cols>
  <sheetData>
    <row r="1" spans="1:32" ht="1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2" ht="12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2" ht="12" customHeight="1" x14ac:dyDescent="0.2">
      <c r="A3" s="36" t="s">
        <v>2</v>
      </c>
      <c r="B3" s="36"/>
      <c r="C3" s="36"/>
      <c r="D3" s="35" t="s">
        <v>3</v>
      </c>
      <c r="E3" s="35"/>
      <c r="F3" s="35"/>
      <c r="G3" s="35"/>
      <c r="H3" s="35"/>
      <c r="I3" s="35"/>
      <c r="J3" s="35"/>
      <c r="K3" s="35"/>
      <c r="L3" s="35"/>
      <c r="M3" s="35"/>
      <c r="Q3" s="2" t="s">
        <v>4</v>
      </c>
      <c r="R3" s="2" t="s">
        <v>45</v>
      </c>
      <c r="S3" s="2" t="s">
        <v>46</v>
      </c>
      <c r="T3" s="2" t="s">
        <v>51</v>
      </c>
      <c r="X3" s="2" t="s">
        <v>45</v>
      </c>
      <c r="Y3" s="2" t="s">
        <v>46</v>
      </c>
      <c r="Z3" s="2" t="s">
        <v>55</v>
      </c>
      <c r="AD3" s="2" t="s">
        <v>45</v>
      </c>
      <c r="AE3" s="2" t="s">
        <v>46</v>
      </c>
      <c r="AF3" s="2" t="s">
        <v>51</v>
      </c>
    </row>
    <row r="4" spans="1:32" ht="12" customHeight="1" x14ac:dyDescent="0.2">
      <c r="A4" s="3"/>
      <c r="B4" s="1"/>
      <c r="C4" s="4"/>
      <c r="D4" s="35" t="s">
        <v>4</v>
      </c>
      <c r="E4" s="35"/>
      <c r="F4" s="35"/>
      <c r="G4" s="35"/>
      <c r="H4" s="35" t="s">
        <v>5</v>
      </c>
      <c r="I4" s="35"/>
      <c r="J4" s="35" t="s">
        <v>6</v>
      </c>
      <c r="K4" s="35"/>
      <c r="L4" s="35" t="s">
        <v>7</v>
      </c>
      <c r="M4" s="35"/>
      <c r="P4" s="2" t="s">
        <v>47</v>
      </c>
      <c r="Q4" s="5">
        <f>D7</f>
        <v>586381</v>
      </c>
      <c r="R4" s="5">
        <f>H7</f>
        <v>436231</v>
      </c>
      <c r="S4" s="5">
        <f>J7</f>
        <v>59637</v>
      </c>
      <c r="T4" s="5">
        <f>L7</f>
        <v>20368</v>
      </c>
      <c r="W4" s="1" t="s">
        <v>48</v>
      </c>
      <c r="X4" s="10">
        <v>7.5999999999999998E-2</v>
      </c>
      <c r="Y4" s="10">
        <v>0.11600000000000001</v>
      </c>
      <c r="Z4" s="10">
        <v>0.23400000000000001</v>
      </c>
      <c r="AC4" s="22" t="s">
        <v>48</v>
      </c>
      <c r="AD4" s="21">
        <v>33153.555999999997</v>
      </c>
      <c r="AE4" s="21">
        <v>6917.8920000000007</v>
      </c>
      <c r="AF4" s="21">
        <v>4766.1120000000001</v>
      </c>
    </row>
    <row r="5" spans="1:32" ht="12" customHeight="1" x14ac:dyDescent="0.2">
      <c r="A5" s="6"/>
      <c r="B5" s="7"/>
      <c r="C5" s="8"/>
      <c r="D5" s="35" t="s">
        <v>8</v>
      </c>
      <c r="E5" s="35"/>
      <c r="F5" s="35"/>
      <c r="G5" s="9" t="s">
        <v>9</v>
      </c>
      <c r="H5" s="9" t="s">
        <v>8</v>
      </c>
      <c r="I5" s="9" t="s">
        <v>9</v>
      </c>
      <c r="J5" s="9" t="s">
        <v>8</v>
      </c>
      <c r="K5" s="9" t="s">
        <v>9</v>
      </c>
      <c r="L5" s="9" t="s">
        <v>8</v>
      </c>
      <c r="M5" s="9" t="s">
        <v>9</v>
      </c>
      <c r="P5" s="1" t="s">
        <v>48</v>
      </c>
      <c r="Q5" s="10">
        <f>D8</f>
        <v>8.6999999999999994E-2</v>
      </c>
      <c r="R5" s="10">
        <f>H8</f>
        <v>7.5999999999999998E-2</v>
      </c>
      <c r="S5" s="10">
        <f>J8</f>
        <v>0.11600000000000001</v>
      </c>
      <c r="T5" s="10">
        <f>L8</f>
        <v>0.23400000000000001</v>
      </c>
      <c r="W5" s="2" t="s">
        <v>49</v>
      </c>
      <c r="X5" s="10">
        <v>6.5000000000000002E-2</v>
      </c>
      <c r="Y5" s="10">
        <v>0.105</v>
      </c>
      <c r="Z5" s="10">
        <v>0.13400000000000001</v>
      </c>
      <c r="AC5" s="2" t="s">
        <v>49</v>
      </c>
      <c r="AD5" s="21">
        <v>28355.014999999999</v>
      </c>
      <c r="AE5" s="21">
        <v>6261.8850000000002</v>
      </c>
      <c r="AF5" s="21">
        <v>2729.3120000000004</v>
      </c>
    </row>
    <row r="6" spans="1:32" ht="12" customHeight="1" x14ac:dyDescent="0.2">
      <c r="A6" s="35" t="s">
        <v>10</v>
      </c>
      <c r="B6" s="35"/>
      <c r="C6" s="35"/>
      <c r="D6" s="35" t="s">
        <v>11</v>
      </c>
      <c r="E6" s="35"/>
      <c r="F6" s="35"/>
      <c r="G6" s="9" t="s">
        <v>11</v>
      </c>
      <c r="H6" s="9" t="s">
        <v>11</v>
      </c>
      <c r="I6" s="9" t="s">
        <v>11</v>
      </c>
      <c r="J6" s="9" t="s">
        <v>11</v>
      </c>
      <c r="K6" s="9" t="s">
        <v>11</v>
      </c>
      <c r="L6" s="9" t="s">
        <v>11</v>
      </c>
      <c r="M6" s="9" t="s">
        <v>11</v>
      </c>
      <c r="P6" s="2" t="s">
        <v>49</v>
      </c>
      <c r="Q6" s="10">
        <f>D9</f>
        <v>7.0999999999999994E-2</v>
      </c>
      <c r="R6" s="10">
        <f>H9</f>
        <v>6.5000000000000002E-2</v>
      </c>
      <c r="S6" s="10">
        <f>J9</f>
        <v>0.105</v>
      </c>
      <c r="T6" s="10">
        <f>L9</f>
        <v>0.13400000000000001</v>
      </c>
      <c r="W6" s="2" t="s">
        <v>50</v>
      </c>
      <c r="X6" s="10">
        <v>0.86</v>
      </c>
      <c r="Y6" s="10">
        <v>0.77900000000000003</v>
      </c>
      <c r="Z6" s="10">
        <v>0.63200000000000001</v>
      </c>
      <c r="AC6" s="2" t="s">
        <v>50</v>
      </c>
      <c r="AD6" s="21">
        <v>375158.66</v>
      </c>
      <c r="AE6" s="21">
        <v>46457.222999999998</v>
      </c>
      <c r="AF6" s="21">
        <v>12872.576000000001</v>
      </c>
    </row>
    <row r="7" spans="1:32" ht="12" customHeight="1" x14ac:dyDescent="0.2">
      <c r="A7" s="35" t="s">
        <v>12</v>
      </c>
      <c r="B7" s="35"/>
      <c r="C7" s="35"/>
      <c r="D7" s="37">
        <v>586381</v>
      </c>
      <c r="E7" s="35"/>
      <c r="F7" s="35"/>
      <c r="G7" s="9" t="s">
        <v>13</v>
      </c>
      <c r="H7" s="11">
        <v>436231</v>
      </c>
      <c r="I7" s="9" t="s">
        <v>14</v>
      </c>
      <c r="J7" s="11">
        <v>59637</v>
      </c>
      <c r="K7" s="9" t="s">
        <v>15</v>
      </c>
      <c r="L7" s="11">
        <v>20368</v>
      </c>
      <c r="M7" s="9" t="s">
        <v>16</v>
      </c>
      <c r="P7" s="2" t="s">
        <v>50</v>
      </c>
      <c r="Q7" s="10">
        <f>D10</f>
        <v>0.84099999999999997</v>
      </c>
      <c r="R7" s="10">
        <f>H10</f>
        <v>0.86</v>
      </c>
      <c r="S7" s="10">
        <f>J10</f>
        <v>0.77900000000000003</v>
      </c>
      <c r="T7" s="10">
        <f>L10</f>
        <v>0.63200000000000001</v>
      </c>
    </row>
    <row r="8" spans="1:32" ht="12" customHeight="1" x14ac:dyDescent="0.2">
      <c r="A8" s="35" t="s">
        <v>17</v>
      </c>
      <c r="B8" s="35"/>
      <c r="C8" s="35"/>
      <c r="D8" s="39">
        <v>8.6999999999999994E-2</v>
      </c>
      <c r="E8" s="35"/>
      <c r="F8" s="35"/>
      <c r="G8" s="9" t="s">
        <v>18</v>
      </c>
      <c r="H8" s="12">
        <v>7.5999999999999998E-2</v>
      </c>
      <c r="I8" s="9" t="s">
        <v>19</v>
      </c>
      <c r="J8" s="13">
        <v>0.11600000000000001</v>
      </c>
      <c r="K8" s="9" t="s">
        <v>20</v>
      </c>
      <c r="L8" s="12">
        <v>0.23400000000000001</v>
      </c>
      <c r="M8" s="9" t="s">
        <v>21</v>
      </c>
    </row>
    <row r="9" spans="1:32" ht="12" customHeight="1" x14ac:dyDescent="0.2">
      <c r="A9" s="35" t="s">
        <v>22</v>
      </c>
      <c r="B9" s="35"/>
      <c r="C9" s="35"/>
      <c r="D9" s="39">
        <v>7.0999999999999994E-2</v>
      </c>
      <c r="E9" s="35"/>
      <c r="F9" s="35"/>
      <c r="G9" s="9" t="s">
        <v>18</v>
      </c>
      <c r="H9" s="12">
        <v>6.5000000000000002E-2</v>
      </c>
      <c r="I9" s="9" t="s">
        <v>19</v>
      </c>
      <c r="J9" s="13">
        <v>0.105</v>
      </c>
      <c r="K9" s="9" t="s">
        <v>23</v>
      </c>
      <c r="L9" s="12">
        <v>0.13400000000000001</v>
      </c>
      <c r="M9" s="9" t="s">
        <v>24</v>
      </c>
    </row>
    <row r="10" spans="1:32" ht="12" customHeight="1" x14ac:dyDescent="0.2">
      <c r="A10" s="35" t="s">
        <v>25</v>
      </c>
      <c r="B10" s="35"/>
      <c r="C10" s="35"/>
      <c r="D10" s="39">
        <v>0.84099999999999997</v>
      </c>
      <c r="E10" s="35"/>
      <c r="F10" s="35"/>
      <c r="G10" s="9" t="s">
        <v>19</v>
      </c>
      <c r="H10" s="12">
        <v>0.86</v>
      </c>
      <c r="I10" s="9" t="s">
        <v>26</v>
      </c>
      <c r="J10" s="13">
        <v>0.77900000000000003</v>
      </c>
      <c r="K10" s="9" t="s">
        <v>27</v>
      </c>
      <c r="L10" s="12">
        <v>0.63200000000000001</v>
      </c>
      <c r="M10" s="9" t="s">
        <v>28</v>
      </c>
      <c r="Q10" s="2" t="s">
        <v>4</v>
      </c>
      <c r="R10" s="2" t="s">
        <v>45</v>
      </c>
      <c r="S10" s="2" t="s">
        <v>46</v>
      </c>
      <c r="T10" s="2" t="s">
        <v>51</v>
      </c>
    </row>
    <row r="11" spans="1:32" x14ac:dyDescent="0.2">
      <c r="A11" s="40" t="s">
        <v>52</v>
      </c>
      <c r="B11" s="40"/>
      <c r="C11" s="40"/>
      <c r="D11" s="40"/>
      <c r="P11" s="2" t="s">
        <v>47</v>
      </c>
      <c r="Q11" s="10">
        <f>Q4/Q4</f>
        <v>1</v>
      </c>
      <c r="R11" s="10">
        <f>R4/Q4</f>
        <v>0.74393781517477542</v>
      </c>
      <c r="S11" s="10">
        <f>S4/Q4</f>
        <v>0.10170349994286991</v>
      </c>
      <c r="T11" s="10">
        <f>T4/Q4</f>
        <v>3.4735095441359796E-2</v>
      </c>
    </row>
    <row r="12" spans="1:32" ht="24.75" customHeight="1" x14ac:dyDescent="0.25">
      <c r="A12" s="40"/>
      <c r="B12" s="40"/>
      <c r="C12" s="40"/>
      <c r="D12" s="40"/>
      <c r="F12" s="14" t="s">
        <v>8</v>
      </c>
      <c r="G12" s="14" t="s">
        <v>29</v>
      </c>
      <c r="H12" s="15" t="s">
        <v>30</v>
      </c>
      <c r="I12" s="16" t="s">
        <v>31</v>
      </c>
    </row>
    <row r="13" spans="1:32" ht="15.75" x14ac:dyDescent="0.25">
      <c r="F13" s="17">
        <v>6.5</v>
      </c>
      <c r="G13" s="18">
        <v>0.4</v>
      </c>
      <c r="H13" s="19">
        <f>G13/1.645</f>
        <v>0.24316109422492402</v>
      </c>
      <c r="I13" s="20">
        <f>(H13/F13)</f>
        <v>3.740939911152677E-2</v>
      </c>
    </row>
    <row r="14" spans="1:32" x14ac:dyDescent="0.2">
      <c r="Q14" s="2" t="s">
        <v>4</v>
      </c>
      <c r="R14" s="2" t="s">
        <v>45</v>
      </c>
      <c r="S14" s="2" t="s">
        <v>46</v>
      </c>
      <c r="T14" s="2" t="s">
        <v>55</v>
      </c>
    </row>
    <row r="15" spans="1:32" x14ac:dyDescent="0.2">
      <c r="P15" s="2" t="s">
        <v>47</v>
      </c>
      <c r="Q15" s="21">
        <v>586381</v>
      </c>
      <c r="R15" s="21">
        <v>436231</v>
      </c>
      <c r="S15" s="21">
        <v>59637</v>
      </c>
      <c r="T15" s="21">
        <v>20368</v>
      </c>
    </row>
    <row r="16" spans="1:32" x14ac:dyDescent="0.2">
      <c r="P16" s="22" t="s">
        <v>48</v>
      </c>
      <c r="Q16" s="21">
        <f>Q5*Q4</f>
        <v>51015.146999999997</v>
      </c>
      <c r="R16" s="21">
        <f>R5*R4</f>
        <v>33153.555999999997</v>
      </c>
      <c r="S16" s="21">
        <f t="shared" ref="S16:T16" si="0">S5*S4</f>
        <v>6917.8920000000007</v>
      </c>
      <c r="T16" s="21">
        <f t="shared" si="0"/>
        <v>4766.1120000000001</v>
      </c>
    </row>
    <row r="17" spans="1:20" x14ac:dyDescent="0.2">
      <c r="P17" s="2" t="s">
        <v>49</v>
      </c>
      <c r="Q17" s="21">
        <f>Q6*Q4</f>
        <v>41633.050999999999</v>
      </c>
      <c r="R17" s="21">
        <f>R6*R4</f>
        <v>28355.014999999999</v>
      </c>
      <c r="S17" s="21">
        <f t="shared" ref="S17:T17" si="1">S6*S4</f>
        <v>6261.8850000000002</v>
      </c>
      <c r="T17" s="21">
        <f t="shared" si="1"/>
        <v>2729.3120000000004</v>
      </c>
    </row>
    <row r="18" spans="1:20" x14ac:dyDescent="0.2">
      <c r="P18" s="2" t="s">
        <v>50</v>
      </c>
      <c r="Q18" s="21">
        <f>Q7*Q4</f>
        <v>493146.42099999997</v>
      </c>
      <c r="R18" s="21">
        <f>R7*R4</f>
        <v>375158.66</v>
      </c>
      <c r="S18" s="21">
        <f t="shared" ref="S18:T18" si="2">S7*S4</f>
        <v>46457.222999999998</v>
      </c>
      <c r="T18" s="21">
        <f t="shared" si="2"/>
        <v>12872.576000000001</v>
      </c>
    </row>
    <row r="19" spans="1:20" x14ac:dyDescent="0.2">
      <c r="Q19" s="21"/>
      <c r="R19" s="10">
        <f>(R18/Q18)</f>
        <v>0.76074497152236253</v>
      </c>
      <c r="S19" s="10">
        <f>S18/Q18</f>
        <v>9.4205738948270695E-2</v>
      </c>
      <c r="T19" s="10">
        <f>T18/Q18</f>
        <v>2.6102949249630674E-2</v>
      </c>
    </row>
    <row r="20" spans="1:20" x14ac:dyDescent="0.2">
      <c r="P20" s="2" t="s">
        <v>54</v>
      </c>
      <c r="Q20" s="32">
        <f>SUM(Q16:Q17)</f>
        <v>92648.198000000004</v>
      </c>
      <c r="R20" s="32">
        <f t="shared" ref="R20:T20" si="3">SUM(R16:R17)</f>
        <v>61508.570999999996</v>
      </c>
      <c r="S20" s="32">
        <f t="shared" si="3"/>
        <v>13179.777000000002</v>
      </c>
      <c r="T20" s="32">
        <f t="shared" si="3"/>
        <v>7495.4240000000009</v>
      </c>
    </row>
    <row r="21" spans="1:20" x14ac:dyDescent="0.2">
      <c r="R21" s="10">
        <f>R20/Q20</f>
        <v>0.66389387303571723</v>
      </c>
      <c r="S21" s="10">
        <f>S20/Q20</f>
        <v>0.14225616131249527</v>
      </c>
      <c r="T21" s="10">
        <f>T20/Q20</f>
        <v>8.0901994445698774E-2</v>
      </c>
    </row>
    <row r="22" spans="1:20" x14ac:dyDescent="0.2">
      <c r="Q22" s="2" t="s">
        <v>45</v>
      </c>
      <c r="R22" s="2" t="s">
        <v>46</v>
      </c>
      <c r="S22" s="2" t="s">
        <v>55</v>
      </c>
    </row>
    <row r="23" spans="1:20" x14ac:dyDescent="0.2">
      <c r="P23" s="2" t="s">
        <v>56</v>
      </c>
      <c r="Q23" s="33">
        <v>0.66</v>
      </c>
      <c r="R23" s="33">
        <v>0.14000000000000001</v>
      </c>
      <c r="S23" s="33">
        <v>0.08</v>
      </c>
    </row>
    <row r="24" spans="1:20" x14ac:dyDescent="0.2">
      <c r="P24" s="2" t="s">
        <v>50</v>
      </c>
      <c r="Q24" s="33">
        <v>0.76</v>
      </c>
      <c r="R24" s="33">
        <v>0.09</v>
      </c>
      <c r="S24" s="33">
        <v>0.03</v>
      </c>
    </row>
    <row r="27" spans="1:20" ht="14.25" customHeight="1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20" ht="14.25" customHeight="1" x14ac:dyDescent="0.2">
      <c r="A28" s="43" t="s">
        <v>32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20" x14ac:dyDescent="0.2">
      <c r="A29" s="44" t="s">
        <v>2</v>
      </c>
      <c r="B29" s="44"/>
      <c r="C29" s="44"/>
      <c r="D29" s="34" t="s">
        <v>3</v>
      </c>
      <c r="E29" s="34"/>
      <c r="F29" s="34"/>
      <c r="G29" s="34"/>
      <c r="H29" s="34"/>
      <c r="I29" s="34"/>
      <c r="J29" s="34"/>
      <c r="K29" s="34"/>
      <c r="L29" s="34"/>
      <c r="M29" s="34"/>
      <c r="Q29" s="2" t="s">
        <v>4</v>
      </c>
      <c r="R29" s="2" t="s">
        <v>45</v>
      </c>
      <c r="S29" s="2" t="s">
        <v>46</v>
      </c>
      <c r="T29" s="2" t="s">
        <v>51</v>
      </c>
    </row>
    <row r="30" spans="1:20" x14ac:dyDescent="0.2">
      <c r="A30" s="23"/>
      <c r="B30" s="24"/>
      <c r="C30" s="25"/>
      <c r="D30" s="34" t="s">
        <v>4</v>
      </c>
      <c r="E30" s="34"/>
      <c r="F30" s="34"/>
      <c r="G30" s="34"/>
      <c r="H30" s="34" t="s">
        <v>5</v>
      </c>
      <c r="I30" s="34"/>
      <c r="J30" s="34" t="s">
        <v>6</v>
      </c>
      <c r="K30" s="34"/>
      <c r="L30" s="34" t="s">
        <v>7</v>
      </c>
      <c r="M30" s="34"/>
      <c r="P30" s="2" t="s">
        <v>47</v>
      </c>
      <c r="Q30" s="5">
        <f>D33</f>
        <v>627862</v>
      </c>
      <c r="R30" s="2">
        <f>H33</f>
        <v>469140</v>
      </c>
      <c r="S30" s="2">
        <f>J33</f>
        <v>58062</v>
      </c>
      <c r="T30" s="2">
        <f>L33</f>
        <v>21129</v>
      </c>
    </row>
    <row r="31" spans="1:20" ht="25.5" x14ac:dyDescent="0.2">
      <c r="A31" s="26"/>
      <c r="B31" s="27"/>
      <c r="C31" s="28"/>
      <c r="D31" s="34" t="s">
        <v>8</v>
      </c>
      <c r="E31" s="34"/>
      <c r="F31" s="34"/>
      <c r="G31" s="29" t="s">
        <v>9</v>
      </c>
      <c r="H31" s="29" t="s">
        <v>8</v>
      </c>
      <c r="I31" s="29" t="s">
        <v>9</v>
      </c>
      <c r="J31" s="29" t="s">
        <v>8</v>
      </c>
      <c r="K31" s="29" t="s">
        <v>9</v>
      </c>
      <c r="L31" s="29" t="s">
        <v>8</v>
      </c>
      <c r="M31" s="29" t="s">
        <v>9</v>
      </c>
      <c r="P31" s="2" t="s">
        <v>48</v>
      </c>
      <c r="Q31" s="10">
        <f>D34</f>
        <v>6.6000000000000003E-2</v>
      </c>
      <c r="R31" s="10">
        <f>H34</f>
        <v>5.8999999999999997E-2</v>
      </c>
      <c r="S31" s="10">
        <f>J34</f>
        <v>8.7999999999999995E-2</v>
      </c>
      <c r="T31" s="10">
        <f>L34</f>
        <v>0.13500000000000001</v>
      </c>
    </row>
    <row r="32" spans="1:20" x14ac:dyDescent="0.2">
      <c r="A32" s="34" t="s">
        <v>10</v>
      </c>
      <c r="B32" s="34"/>
      <c r="C32" s="34"/>
      <c r="D32" s="34" t="s">
        <v>11</v>
      </c>
      <c r="E32" s="34"/>
      <c r="F32" s="34"/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P32" s="2" t="s">
        <v>49</v>
      </c>
      <c r="Q32" s="10">
        <f>D35</f>
        <v>6.3E-2</v>
      </c>
      <c r="R32" s="10">
        <f>H35</f>
        <v>5.8999999999999997E-2</v>
      </c>
      <c r="S32" s="10">
        <f>J35</f>
        <v>0.123</v>
      </c>
      <c r="T32" s="10">
        <f>L35</f>
        <v>9.9000000000000005E-2</v>
      </c>
    </row>
    <row r="33" spans="1:20" x14ac:dyDescent="0.2">
      <c r="A33" s="34" t="s">
        <v>12</v>
      </c>
      <c r="B33" s="34"/>
      <c r="C33" s="34"/>
      <c r="D33" s="45">
        <v>627862</v>
      </c>
      <c r="E33" s="34"/>
      <c r="F33" s="34"/>
      <c r="G33" s="29" t="s">
        <v>33</v>
      </c>
      <c r="H33" s="30">
        <v>469140</v>
      </c>
      <c r="I33" s="29" t="s">
        <v>34</v>
      </c>
      <c r="J33" s="30">
        <v>58062</v>
      </c>
      <c r="K33" s="29" t="s">
        <v>35</v>
      </c>
      <c r="L33" s="30">
        <v>21129</v>
      </c>
      <c r="M33" s="29" t="s">
        <v>36</v>
      </c>
      <c r="P33" s="2" t="s">
        <v>50</v>
      </c>
      <c r="Q33" s="10">
        <f>D36</f>
        <v>0.871</v>
      </c>
      <c r="R33" s="10">
        <f>H36</f>
        <v>0.88200000000000001</v>
      </c>
      <c r="S33" s="10">
        <f>J36</f>
        <v>0.78800000000000003</v>
      </c>
      <c r="T33" s="10">
        <f>L36</f>
        <v>0.76500000000000001</v>
      </c>
    </row>
    <row r="34" spans="1:20" x14ac:dyDescent="0.2">
      <c r="A34" s="34" t="s">
        <v>17</v>
      </c>
      <c r="B34" s="34"/>
      <c r="C34" s="34"/>
      <c r="D34" s="38">
        <v>6.6000000000000003E-2</v>
      </c>
      <c r="E34" s="34"/>
      <c r="F34" s="34"/>
      <c r="G34" s="29" t="s">
        <v>37</v>
      </c>
      <c r="H34" s="31">
        <v>5.8999999999999997E-2</v>
      </c>
      <c r="I34" s="29" t="s">
        <v>37</v>
      </c>
      <c r="J34" s="31">
        <v>8.7999999999999995E-2</v>
      </c>
      <c r="K34" s="29" t="s">
        <v>38</v>
      </c>
      <c r="L34" s="31">
        <v>0.13500000000000001</v>
      </c>
      <c r="M34" s="29" t="s">
        <v>39</v>
      </c>
    </row>
    <row r="35" spans="1:20" x14ac:dyDescent="0.2">
      <c r="A35" s="34" t="s">
        <v>22</v>
      </c>
      <c r="B35" s="34"/>
      <c r="C35" s="34"/>
      <c r="D35" s="38">
        <v>6.3E-2</v>
      </c>
      <c r="E35" s="34"/>
      <c r="F35" s="34"/>
      <c r="G35" s="29" t="s">
        <v>26</v>
      </c>
      <c r="H35" s="31">
        <v>5.8999999999999997E-2</v>
      </c>
      <c r="I35" s="29" t="s">
        <v>37</v>
      </c>
      <c r="J35" s="31">
        <v>0.123</v>
      </c>
      <c r="K35" s="29" t="s">
        <v>40</v>
      </c>
      <c r="L35" s="31">
        <v>9.9000000000000005E-2</v>
      </c>
      <c r="M35" s="29" t="s">
        <v>41</v>
      </c>
    </row>
    <row r="36" spans="1:20" x14ac:dyDescent="0.2">
      <c r="A36" s="34" t="s">
        <v>25</v>
      </c>
      <c r="B36" s="34"/>
      <c r="C36" s="34"/>
      <c r="D36" s="38">
        <v>0.871</v>
      </c>
      <c r="E36" s="34"/>
      <c r="F36" s="34"/>
      <c r="G36" s="29" t="s">
        <v>42</v>
      </c>
      <c r="H36" s="31">
        <v>0.88200000000000001</v>
      </c>
      <c r="I36" s="29" t="s">
        <v>23</v>
      </c>
      <c r="J36" s="31">
        <v>0.78800000000000003</v>
      </c>
      <c r="K36" s="29" t="s">
        <v>43</v>
      </c>
      <c r="L36" s="31">
        <v>0.76500000000000001</v>
      </c>
      <c r="M36" s="29" t="s">
        <v>44</v>
      </c>
    </row>
    <row r="37" spans="1:20" x14ac:dyDescent="0.2">
      <c r="A37" s="41" t="s">
        <v>53</v>
      </c>
      <c r="B37" s="41"/>
      <c r="C37" s="41"/>
      <c r="D37" s="41"/>
    </row>
    <row r="38" spans="1:20" ht="15.75" x14ac:dyDescent="0.25">
      <c r="A38" s="41"/>
      <c r="B38" s="41"/>
      <c r="C38" s="41"/>
      <c r="D38" s="41"/>
      <c r="F38" s="14" t="s">
        <v>8</v>
      </c>
      <c r="G38" s="14" t="s">
        <v>29</v>
      </c>
      <c r="H38" s="15" t="s">
        <v>30</v>
      </c>
      <c r="I38" s="16" t="s">
        <v>31</v>
      </c>
    </row>
    <row r="39" spans="1:20" ht="15.75" x14ac:dyDescent="0.25">
      <c r="F39" s="17">
        <v>5.9</v>
      </c>
      <c r="G39" s="18">
        <v>0.7</v>
      </c>
      <c r="H39" s="19">
        <f>G39/1.645</f>
        <v>0.42553191489361697</v>
      </c>
      <c r="I39" s="20">
        <f>(H39/F39)</f>
        <v>7.2124053371799487E-2</v>
      </c>
    </row>
    <row r="40" spans="1:20" x14ac:dyDescent="0.2">
      <c r="Q40" s="2" t="s">
        <v>4</v>
      </c>
      <c r="R40" s="2" t="s">
        <v>45</v>
      </c>
      <c r="S40" s="2" t="s">
        <v>46</v>
      </c>
      <c r="T40" s="2" t="s">
        <v>51</v>
      </c>
    </row>
    <row r="41" spans="1:20" x14ac:dyDescent="0.2">
      <c r="P41" s="2" t="s">
        <v>47</v>
      </c>
      <c r="Q41" s="21">
        <v>586381</v>
      </c>
      <c r="R41" s="21">
        <v>436231</v>
      </c>
      <c r="S41" s="21">
        <v>59637</v>
      </c>
      <c r="T41" s="21">
        <v>20368</v>
      </c>
    </row>
    <row r="42" spans="1:20" x14ac:dyDescent="0.2">
      <c r="P42" s="2" t="s">
        <v>48</v>
      </c>
      <c r="Q42" s="21">
        <f>Q31*Q30</f>
        <v>41438.892</v>
      </c>
      <c r="R42" s="21">
        <f>R31*R30</f>
        <v>27679.26</v>
      </c>
      <c r="S42" s="21">
        <f t="shared" ref="S42:T42" si="4">S31*S30</f>
        <v>5109.4560000000001</v>
      </c>
      <c r="T42" s="21">
        <f t="shared" si="4"/>
        <v>2852.415</v>
      </c>
    </row>
    <row r="43" spans="1:20" x14ac:dyDescent="0.2">
      <c r="P43" s="2" t="s">
        <v>49</v>
      </c>
      <c r="Q43" s="21">
        <f>Q32*Q30</f>
        <v>39555.305999999997</v>
      </c>
      <c r="R43" s="21">
        <f>R32*R30</f>
        <v>27679.26</v>
      </c>
      <c r="S43" s="21">
        <f t="shared" ref="S43:T43" si="5">S32*S30</f>
        <v>7141.6260000000002</v>
      </c>
      <c r="T43" s="21">
        <f t="shared" si="5"/>
        <v>2091.7710000000002</v>
      </c>
    </row>
    <row r="44" spans="1:20" x14ac:dyDescent="0.2">
      <c r="P44" s="2" t="s">
        <v>50</v>
      </c>
      <c r="Q44" s="21">
        <f>Q33*Q30</f>
        <v>546867.80200000003</v>
      </c>
      <c r="R44" s="21">
        <f>R33*R30</f>
        <v>413781.48</v>
      </c>
      <c r="S44" s="21">
        <f t="shared" ref="S44:T44" si="6">S33*S30</f>
        <v>45752.856</v>
      </c>
      <c r="T44" s="21">
        <f t="shared" si="6"/>
        <v>16163.684999999999</v>
      </c>
    </row>
  </sheetData>
  <mergeCells count="40">
    <mergeCell ref="A37:D38"/>
    <mergeCell ref="A1:M1"/>
    <mergeCell ref="A2:M2"/>
    <mergeCell ref="A27:M27"/>
    <mergeCell ref="A28:M28"/>
    <mergeCell ref="D31:F31"/>
    <mergeCell ref="A29:C29"/>
    <mergeCell ref="D29:M29"/>
    <mergeCell ref="A35:C35"/>
    <mergeCell ref="D35:F35"/>
    <mergeCell ref="A36:C36"/>
    <mergeCell ref="D36:F36"/>
    <mergeCell ref="A32:C32"/>
    <mergeCell ref="D32:F32"/>
    <mergeCell ref="A33:C33"/>
    <mergeCell ref="D33:F33"/>
    <mergeCell ref="A34:C34"/>
    <mergeCell ref="D34:F34"/>
    <mergeCell ref="A9:C9"/>
    <mergeCell ref="D9:F9"/>
    <mergeCell ref="A10:C10"/>
    <mergeCell ref="D10:F10"/>
    <mergeCell ref="A11:D12"/>
    <mergeCell ref="D30:G30"/>
    <mergeCell ref="A3:C3"/>
    <mergeCell ref="D3:M3"/>
    <mergeCell ref="D4:G4"/>
    <mergeCell ref="H4:I4"/>
    <mergeCell ref="J4:K4"/>
    <mergeCell ref="L4:M4"/>
    <mergeCell ref="H30:I30"/>
    <mergeCell ref="J30:K30"/>
    <mergeCell ref="L30:M30"/>
    <mergeCell ref="D5:F5"/>
    <mergeCell ref="A6:C6"/>
    <mergeCell ref="D6:F6"/>
    <mergeCell ref="A7:C7"/>
    <mergeCell ref="D7:F7"/>
    <mergeCell ref="A8:C8"/>
    <mergeCell ref="D8:F8"/>
  </mergeCells>
  <conditionalFormatting sqref="I13">
    <cfRule type="cellIs" dxfId="1" priority="2" operator="greaterThan">
      <formula>0.15</formula>
    </cfRule>
  </conditionalFormatting>
  <conditionalFormatting sqref="I39">
    <cfRule type="cellIs" dxfId="0" priority="1" operator="greaterThan">
      <formula>0.15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2017-04-14T15:55:22Z</dcterms:created>
  <dcterms:modified xsi:type="dcterms:W3CDTF">2017-05-03T17:16:49Z</dcterms:modified>
</cp:coreProperties>
</file>