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0" yWindow="0" windowWidth="16230" windowHeight="5520" activeTab="2"/>
  </bookViews>
  <sheets>
    <sheet name="MSA Top Languages Spoken" sheetId="1" r:id="rId1"/>
    <sheet name="Travis Top Languages Spoken" sheetId="2" r:id="rId2"/>
    <sheet name="Austin Top Languages Spoken" sheetId="3" r:id="rId3"/>
  </sheets>
  <definedNames>
    <definedName name="_xlnm._FilterDatabase" localSheetId="2" hidden="1">'Austin Top Languages Spoken'!$A$4:$S$43</definedName>
    <definedName name="_xlnm._FilterDatabase" localSheetId="0" hidden="1">'MSA Top Languages Spoken'!$A$4:$V$42</definedName>
    <definedName name="_xlnm._FilterDatabase" localSheetId="1" hidden="1">'Travis Top Languages Spoken'!$A$4:$V$43</definedName>
    <definedName name="_xlnm.Print_Area" localSheetId="0">'MSA Top Languages Spoken'!$A$1:$V$45</definedName>
    <definedName name="_xlnm.Print_Area" localSheetId="1">'Travis Top Languages Spoken'!$A$1:$V$45</definedName>
  </definedNames>
  <calcPr fullCalcOnLoad="1"/>
</workbook>
</file>

<file path=xl/sharedStrings.xml><?xml version="1.0" encoding="utf-8"?>
<sst xmlns="http://schemas.openxmlformats.org/spreadsheetml/2006/main" count="200" uniqueCount="58">
  <si>
    <t/>
  </si>
  <si>
    <t>Estimate</t>
  </si>
  <si>
    <t>Margin of Error</t>
  </si>
  <si>
    <t xml:space="preserve">  Spanish or Spanish Creole:</t>
  </si>
  <si>
    <t xml:space="preserve">  French (incl. Patois, Cajun):</t>
  </si>
  <si>
    <t xml:space="preserve">  French Creole:</t>
  </si>
  <si>
    <t xml:space="preserve">  Italian:</t>
  </si>
  <si>
    <t xml:space="preserve">  Portuguese or Portuguese Creole:</t>
  </si>
  <si>
    <t xml:space="preserve">  German:</t>
  </si>
  <si>
    <t xml:space="preserve">  Yiddish:</t>
  </si>
  <si>
    <t xml:space="preserve">  Other West Germanic languages:</t>
  </si>
  <si>
    <t xml:space="preserve">  Scandinavian languages:</t>
  </si>
  <si>
    <t xml:space="preserve">  Greek:</t>
  </si>
  <si>
    <t xml:space="preserve">  Russian:</t>
  </si>
  <si>
    <t xml:space="preserve">  Polish:</t>
  </si>
  <si>
    <t xml:space="preserve">  Serbo-Croatian:</t>
  </si>
  <si>
    <t xml:space="preserve">  Other Slavic languages:</t>
  </si>
  <si>
    <t xml:space="preserve">  Armenian:</t>
  </si>
  <si>
    <t xml:space="preserve">  Persian:</t>
  </si>
  <si>
    <t xml:space="preserve">  Gujarati:</t>
  </si>
  <si>
    <t xml:space="preserve">  Hindi:</t>
  </si>
  <si>
    <t xml:space="preserve">  Urdu:</t>
  </si>
  <si>
    <t xml:space="preserve">  Other Indic languages:</t>
  </si>
  <si>
    <t xml:space="preserve">  Other Indo-European languages:</t>
  </si>
  <si>
    <t xml:space="preserve">  Chinese:</t>
  </si>
  <si>
    <t xml:space="preserve">  Japanese:</t>
  </si>
  <si>
    <t xml:space="preserve">  Korean:</t>
  </si>
  <si>
    <t xml:space="preserve">  Mon-Khmer, Cambodian:</t>
  </si>
  <si>
    <t xml:space="preserve">  Hmong:</t>
  </si>
  <si>
    <t xml:space="preserve">  Thai:</t>
  </si>
  <si>
    <t xml:space="preserve">  Laotian:</t>
  </si>
  <si>
    <t xml:space="preserve">  Vietnamese:</t>
  </si>
  <si>
    <t xml:space="preserve">  Other Asian languages:</t>
  </si>
  <si>
    <t xml:space="preserve">  Tagalog:</t>
  </si>
  <si>
    <t xml:space="preserve">  Other Pacific Island languages:</t>
  </si>
  <si>
    <t xml:space="preserve">  Navajo:</t>
  </si>
  <si>
    <t xml:space="preserve">  Other Native North American languages:</t>
  </si>
  <si>
    <t xml:space="preserve">  Hungarian:</t>
  </si>
  <si>
    <t xml:space="preserve">  Arabic:</t>
  </si>
  <si>
    <t xml:space="preserve">  Hebrew:</t>
  </si>
  <si>
    <t xml:space="preserve">  African languages:</t>
  </si>
  <si>
    <t xml:space="preserve">  Other and unspecified languages:</t>
  </si>
  <si>
    <t>Number Speaking</t>
  </si>
  <si>
    <t>Less Than "Very Well"</t>
  </si>
  <si>
    <t>% Speak English Less Than "Very Well"</t>
  </si>
  <si>
    <t>Lower Estimate</t>
  </si>
  <si>
    <t>Upper Estimate</t>
  </si>
  <si>
    <t>Coefficient of Variation</t>
  </si>
  <si>
    <t>Reliable?</t>
  </si>
  <si>
    <t>2000 Estimate</t>
  </si>
  <si>
    <t>Numeric Growth</t>
  </si>
  <si>
    <t>Percent Growth</t>
  </si>
  <si>
    <t>Change Since 2000</t>
  </si>
  <si>
    <t>Sorted by Number Speaking English Less Than Very Well</t>
  </si>
  <si>
    <t>Austin MSA, 2011-2015</t>
  </si>
  <si>
    <t>Travis County, 2011-2015</t>
  </si>
  <si>
    <t>Source: Table B16001: Language Spoken at Home by Ability to Speak English for the Population 5 Years and Over, U.S. Census Bureau, American Community Survey, 2011-2015 5-Year Estimates</t>
  </si>
  <si>
    <t>City of Austin, 2011-2015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</si>
</sst>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39">
    <font>
      <sz val="10"/>
      <name val="Arial"/>
      <family val="0"/>
    </font>
    <font>
      <sz val="10"/>
      <color indexed="8"/>
      <name val="SansSerif"/>
      <family val="0"/>
    </font>
    <font>
      <b/>
      <sz val="10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 vertical="top"/>
    </xf>
    <xf numFmtId="3" fontId="0" fillId="0" borderId="10" xfId="0" applyNumberFormat="1" applyBorder="1" applyAlignment="1">
      <alignment/>
    </xf>
    <xf numFmtId="164" fontId="0" fillId="0" borderId="10" xfId="57" applyNumberFormat="1" applyFont="1" applyBorder="1" applyAlignment="1">
      <alignment/>
    </xf>
    <xf numFmtId="0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top"/>
    </xf>
    <xf numFmtId="0" fontId="3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3" fontId="1" fillId="33" borderId="10" xfId="0" applyNumberFormat="1" applyFont="1" applyFill="1" applyBorder="1" applyAlignment="1">
      <alignment horizontal="left" vertical="top" wrapText="1"/>
    </xf>
    <xf numFmtId="9" fontId="0" fillId="0" borderId="10" xfId="57" applyFont="1" applyBorder="1" applyAlignment="1">
      <alignment/>
    </xf>
    <xf numFmtId="0" fontId="2" fillId="3" borderId="10" xfId="0" applyFont="1" applyFill="1" applyBorder="1" applyAlignment="1">
      <alignment vertical="top"/>
    </xf>
    <xf numFmtId="3" fontId="0" fillId="3" borderId="10" xfId="0" applyNumberFormat="1" applyFill="1" applyBorder="1" applyAlignment="1">
      <alignment/>
    </xf>
    <xf numFmtId="164" fontId="0" fillId="3" borderId="10" xfId="57" applyNumberFormat="1" applyFont="1" applyFill="1" applyBorder="1" applyAlignment="1">
      <alignment/>
    </xf>
    <xf numFmtId="3" fontId="1" fillId="3" borderId="10" xfId="0" applyNumberFormat="1" applyFont="1" applyFill="1" applyBorder="1" applyAlignment="1">
      <alignment horizontal="left" vertical="top" wrapText="1"/>
    </xf>
    <xf numFmtId="9" fontId="0" fillId="3" borderId="10" xfId="57" applyFont="1" applyFill="1" applyBorder="1" applyAlignment="1">
      <alignment/>
    </xf>
    <xf numFmtId="0" fontId="2" fillId="34" borderId="10" xfId="0" applyFont="1" applyFill="1" applyBorder="1" applyAlignment="1">
      <alignment vertical="top"/>
    </xf>
    <xf numFmtId="3" fontId="0" fillId="34" borderId="10" xfId="0" applyNumberFormat="1" applyFill="1" applyBorder="1" applyAlignment="1">
      <alignment/>
    </xf>
    <xf numFmtId="164" fontId="0" fillId="34" borderId="10" xfId="57" applyNumberFormat="1" applyFont="1" applyFill="1" applyBorder="1" applyAlignment="1">
      <alignment/>
    </xf>
    <xf numFmtId="3" fontId="1" fillId="34" borderId="10" xfId="0" applyNumberFormat="1" applyFont="1" applyFill="1" applyBorder="1" applyAlignment="1">
      <alignment horizontal="left" vertical="top" wrapText="1"/>
    </xf>
    <xf numFmtId="9" fontId="0" fillId="34" borderId="10" xfId="57" applyFont="1" applyFill="1" applyBorder="1" applyAlignment="1">
      <alignment/>
    </xf>
    <xf numFmtId="0" fontId="0" fillId="34" borderId="10" xfId="0" applyFill="1" applyBorder="1" applyAlignment="1">
      <alignment/>
    </xf>
    <xf numFmtId="9" fontId="0" fillId="0" borderId="0" xfId="57" applyFont="1" applyAlignment="1">
      <alignment/>
    </xf>
    <xf numFmtId="0" fontId="2" fillId="0" borderId="0" xfId="0" applyFont="1" applyBorder="1" applyAlignment="1">
      <alignment vertical="top"/>
    </xf>
    <xf numFmtId="0" fontId="0" fillId="0" borderId="0" xfId="0" applyBorder="1" applyAlignment="1">
      <alignment/>
    </xf>
    <xf numFmtId="0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164" fontId="0" fillId="0" borderId="0" xfId="57" applyNumberFormat="1" applyFont="1" applyBorder="1" applyAlignment="1">
      <alignment/>
    </xf>
    <xf numFmtId="3" fontId="1" fillId="33" borderId="0" xfId="0" applyNumberFormat="1" applyFont="1" applyFill="1" applyBorder="1" applyAlignment="1">
      <alignment horizontal="left" vertical="top" wrapText="1"/>
    </xf>
    <xf numFmtId="9" fontId="0" fillId="0" borderId="0" xfId="57" applyFont="1" applyBorder="1" applyAlignment="1">
      <alignment/>
    </xf>
    <xf numFmtId="0" fontId="1" fillId="33" borderId="11" xfId="0" applyNumberFormat="1" applyFont="1" applyFill="1" applyBorder="1" applyAlignment="1">
      <alignment horizontal="left" vertical="top" wrapText="1"/>
    </xf>
    <xf numFmtId="3" fontId="1" fillId="33" borderId="11" xfId="0" applyNumberFormat="1" applyFont="1" applyFill="1" applyBorder="1" applyAlignment="1">
      <alignment horizontal="left" vertical="top" wrapText="1"/>
    </xf>
    <xf numFmtId="0" fontId="1" fillId="33" borderId="11" xfId="0" applyFont="1" applyFill="1" applyBorder="1" applyAlignment="1">
      <alignment horizontal="left" vertical="top" wrapText="1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3" fontId="1" fillId="33" borderId="12" xfId="0" applyNumberFormat="1" applyFont="1" applyFill="1" applyBorder="1" applyAlignment="1">
      <alignment horizontal="left" vertical="top" wrapText="1"/>
    </xf>
    <xf numFmtId="0" fontId="1" fillId="33" borderId="12" xfId="0" applyNumberFormat="1" applyFont="1" applyFill="1" applyBorder="1" applyAlignment="1">
      <alignment horizontal="left" vertical="top" wrapText="1"/>
    </xf>
    <xf numFmtId="3" fontId="0" fillId="0" borderId="12" xfId="0" applyNumberFormat="1" applyBorder="1" applyAlignment="1">
      <alignment/>
    </xf>
    <xf numFmtId="0" fontId="1" fillId="33" borderId="0" xfId="0" applyNumberFormat="1" applyFont="1" applyFill="1" applyBorder="1" applyAlignment="1">
      <alignment horizontal="left" vertical="top" wrapText="1"/>
    </xf>
    <xf numFmtId="0" fontId="0" fillId="0" borderId="11" xfId="0" applyBorder="1" applyAlignment="1">
      <alignment/>
    </xf>
    <xf numFmtId="0" fontId="1" fillId="33" borderId="0" xfId="0" applyFont="1" applyFill="1" applyBorder="1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theme="0"/>
        </patternFill>
      </fill>
    </dxf>
    <dxf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theme="0"/>
        </patternFill>
      </fill>
    </dxf>
    <dxf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theme="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8"/>
  <sheetViews>
    <sheetView zoomScalePageLayoutView="0" workbookViewId="0" topLeftCell="A1">
      <selection activeCell="A45" sqref="A45"/>
    </sheetView>
  </sheetViews>
  <sheetFormatPr defaultColWidth="9.140625" defaultRowHeight="12.75"/>
  <cols>
    <col min="1" max="1" width="36.7109375" style="3" customWidth="1"/>
    <col min="3" max="7" width="10.7109375" style="0" customWidth="1"/>
    <col min="12" max="12" width="10.8515625" style="0" customWidth="1"/>
    <col min="13" max="13" width="10.421875" style="0" customWidth="1"/>
    <col min="18" max="18" width="11.140625" style="0" customWidth="1"/>
    <col min="19" max="19" width="11.421875" style="0" customWidth="1"/>
    <col min="24" max="24" width="10.8515625" style="0" customWidth="1"/>
  </cols>
  <sheetData>
    <row r="1" ht="12.75">
      <c r="A1" s="3" t="s">
        <v>54</v>
      </c>
    </row>
    <row r="2" ht="12.75">
      <c r="A2" s="3" t="s">
        <v>53</v>
      </c>
    </row>
    <row r="3" spans="2:25" ht="76.5" customHeight="1">
      <c r="B3" s="37" t="s">
        <v>42</v>
      </c>
      <c r="C3" s="37"/>
      <c r="D3" s="37"/>
      <c r="E3" s="37"/>
      <c r="F3" s="37"/>
      <c r="G3" s="37"/>
      <c r="H3" s="37" t="s">
        <v>43</v>
      </c>
      <c r="I3" s="37"/>
      <c r="J3" s="37"/>
      <c r="K3" s="37"/>
      <c r="L3" s="37"/>
      <c r="M3" s="37"/>
      <c r="N3" s="37" t="s">
        <v>44</v>
      </c>
      <c r="O3" s="37"/>
      <c r="P3" s="37"/>
      <c r="Q3" s="37"/>
      <c r="R3" s="37"/>
      <c r="S3" s="37"/>
      <c r="T3" s="36" t="s">
        <v>52</v>
      </c>
      <c r="U3" s="36"/>
      <c r="V3" s="36"/>
      <c r="X3" s="2"/>
      <c r="Y3" s="25"/>
    </row>
    <row r="4" spans="1:22" s="2" customFormat="1" ht="38.25">
      <c r="A4" s="8" t="s">
        <v>0</v>
      </c>
      <c r="B4" s="10" t="s">
        <v>1</v>
      </c>
      <c r="C4" s="10" t="s">
        <v>2</v>
      </c>
      <c r="D4" s="10" t="s">
        <v>45</v>
      </c>
      <c r="E4" s="10" t="s">
        <v>46</v>
      </c>
      <c r="F4" s="10" t="s">
        <v>47</v>
      </c>
      <c r="G4" s="10" t="s">
        <v>48</v>
      </c>
      <c r="H4" s="10" t="s">
        <v>1</v>
      </c>
      <c r="I4" s="10" t="s">
        <v>2</v>
      </c>
      <c r="J4" s="10" t="s">
        <v>45</v>
      </c>
      <c r="K4" s="10" t="s">
        <v>46</v>
      </c>
      <c r="L4" s="10" t="s">
        <v>47</v>
      </c>
      <c r="M4" s="10" t="s">
        <v>48</v>
      </c>
      <c r="N4" s="10" t="s">
        <v>1</v>
      </c>
      <c r="O4" s="10" t="s">
        <v>2</v>
      </c>
      <c r="P4" s="10" t="s">
        <v>45</v>
      </c>
      <c r="Q4" s="10" t="s">
        <v>46</v>
      </c>
      <c r="R4" s="10" t="s">
        <v>47</v>
      </c>
      <c r="S4" s="10" t="s">
        <v>48</v>
      </c>
      <c r="T4" s="11" t="s">
        <v>49</v>
      </c>
      <c r="U4" s="11" t="s">
        <v>50</v>
      </c>
      <c r="V4" s="11" t="s">
        <v>51</v>
      </c>
    </row>
    <row r="5" spans="1:22" ht="12.75" customHeight="1">
      <c r="A5" s="19" t="s">
        <v>3</v>
      </c>
      <c r="B5" s="34">
        <v>383406</v>
      </c>
      <c r="C5" s="34">
        <v>4703</v>
      </c>
      <c r="D5" s="20">
        <f aca="true" t="shared" si="0" ref="D5:D43">B5-C5</f>
        <v>378703</v>
      </c>
      <c r="E5" s="20">
        <f aca="true" t="shared" si="1" ref="E5:E43">B5+C5</f>
        <v>388109</v>
      </c>
      <c r="F5" s="21">
        <f aca="true" t="shared" si="2" ref="F5:F43">(C5/1.645)/B5</f>
        <v>0.007456760106387339</v>
      </c>
      <c r="G5" s="6" t="str">
        <f aca="true" t="shared" si="3" ref="G5:G43">IF(F5&lt;15%,"YES","NO")</f>
        <v>YES</v>
      </c>
      <c r="H5" s="34">
        <v>152349</v>
      </c>
      <c r="I5" s="34">
        <v>3432</v>
      </c>
      <c r="J5" s="20">
        <f aca="true" t="shared" si="4" ref="J5:J43">H5-I5</f>
        <v>148917</v>
      </c>
      <c r="K5" s="20">
        <f aca="true" t="shared" si="5" ref="K5:K43">H5+I5</f>
        <v>155781</v>
      </c>
      <c r="L5" s="21">
        <f aca="true" t="shared" si="6" ref="L5:L43">(I5/1.645)/H5</f>
        <v>0.013694360898002928</v>
      </c>
      <c r="M5" s="4" t="str">
        <f aca="true" t="shared" si="7" ref="M5:M43">IF(L5&lt;15%,"YES","NO")</f>
        <v>YES</v>
      </c>
      <c r="N5" s="21">
        <f aca="true" t="shared" si="8" ref="N5:N43">H5/B5</f>
        <v>0.39735684887560446</v>
      </c>
      <c r="O5" s="21">
        <f aca="true" t="shared" si="9" ref="O5:O43">(SQRT(I5^2-(N5^2*C5^2)))/B5</f>
        <v>0.0075079623881679075</v>
      </c>
      <c r="P5" s="21">
        <f aca="true" t="shared" si="10" ref="P5:P43">N5-O5</f>
        <v>0.38984888648743654</v>
      </c>
      <c r="Q5" s="21">
        <f aca="true" t="shared" si="11" ref="Q5:Q43">N5+O5</f>
        <v>0.4048648112637724</v>
      </c>
      <c r="R5" s="21">
        <f aca="true" t="shared" si="12" ref="R5:R43">(O5/1.645)/N5</f>
        <v>0.011486176436070526</v>
      </c>
      <c r="S5" s="4" t="str">
        <f aca="true" t="shared" si="13" ref="S5:S43">IF(R5&lt;15%,"YES","NO")</f>
        <v>YES</v>
      </c>
      <c r="T5" s="20">
        <v>236914</v>
      </c>
      <c r="U5" s="22">
        <f aca="true" t="shared" si="14" ref="U5:U43">B5-H5</f>
        <v>231057</v>
      </c>
      <c r="V5" s="23">
        <f aca="true" t="shared" si="15" ref="V5:V43">U5/T5</f>
        <v>0.9752779489603822</v>
      </c>
    </row>
    <row r="6" spans="1:22" ht="12.75" customHeight="1">
      <c r="A6" s="19" t="s">
        <v>24</v>
      </c>
      <c r="B6" s="34">
        <v>15532</v>
      </c>
      <c r="C6" s="34">
        <v>1432</v>
      </c>
      <c r="D6" s="20">
        <f t="shared" si="0"/>
        <v>14100</v>
      </c>
      <c r="E6" s="20">
        <f t="shared" si="1"/>
        <v>16964</v>
      </c>
      <c r="F6" s="21">
        <f t="shared" si="2"/>
        <v>0.056046659626913985</v>
      </c>
      <c r="G6" s="6" t="str">
        <f t="shared" si="3"/>
        <v>YES</v>
      </c>
      <c r="H6" s="34">
        <v>5797</v>
      </c>
      <c r="I6" s="35">
        <v>774</v>
      </c>
      <c r="J6" s="20">
        <f t="shared" si="4"/>
        <v>5023</v>
      </c>
      <c r="K6" s="20">
        <f t="shared" si="5"/>
        <v>6571</v>
      </c>
      <c r="L6" s="21">
        <f t="shared" si="6"/>
        <v>0.08116555413579919</v>
      </c>
      <c r="M6" s="4" t="str">
        <f t="shared" si="7"/>
        <v>YES</v>
      </c>
      <c r="N6" s="21">
        <f t="shared" si="8"/>
        <v>0.37322946175637395</v>
      </c>
      <c r="O6" s="21">
        <f t="shared" si="9"/>
        <v>0.0360444553434212</v>
      </c>
      <c r="P6" s="21">
        <f t="shared" si="10"/>
        <v>0.33718500641295274</v>
      </c>
      <c r="Q6" s="21">
        <f t="shared" si="11"/>
        <v>0.40927391709979516</v>
      </c>
      <c r="R6" s="21">
        <f t="shared" si="12"/>
        <v>0.05870791363041443</v>
      </c>
      <c r="S6" s="4" t="str">
        <f t="shared" si="13"/>
        <v>YES</v>
      </c>
      <c r="T6" s="20">
        <v>9395</v>
      </c>
      <c r="U6" s="22">
        <f t="shared" si="14"/>
        <v>9735</v>
      </c>
      <c r="V6" s="23">
        <f t="shared" si="15"/>
        <v>1.0361894624800425</v>
      </c>
    </row>
    <row r="7" spans="1:22" ht="12.75">
      <c r="A7" s="19" t="s">
        <v>31</v>
      </c>
      <c r="B7" s="34">
        <v>13386</v>
      </c>
      <c r="C7" s="34">
        <v>1324</v>
      </c>
      <c r="D7" s="20">
        <f t="shared" si="0"/>
        <v>12062</v>
      </c>
      <c r="E7" s="20">
        <f t="shared" si="1"/>
        <v>14710</v>
      </c>
      <c r="F7" s="21">
        <f t="shared" si="2"/>
        <v>0.060127239047101336</v>
      </c>
      <c r="G7" s="6" t="str">
        <f t="shared" si="3"/>
        <v>YES</v>
      </c>
      <c r="H7" s="34">
        <v>7583</v>
      </c>
      <c r="I7" s="35">
        <v>772</v>
      </c>
      <c r="J7" s="20">
        <f t="shared" si="4"/>
        <v>6811</v>
      </c>
      <c r="K7" s="20">
        <f t="shared" si="5"/>
        <v>8355</v>
      </c>
      <c r="L7" s="21">
        <f t="shared" si="6"/>
        <v>0.06188855490625127</v>
      </c>
      <c r="M7" s="4" t="str">
        <f t="shared" si="7"/>
        <v>YES</v>
      </c>
      <c r="N7" s="21">
        <f t="shared" si="8"/>
        <v>0.5664873748692664</v>
      </c>
      <c r="O7" s="21">
        <f t="shared" si="9"/>
        <v>0.013661009252859917</v>
      </c>
      <c r="P7" s="21">
        <f t="shared" si="10"/>
        <v>0.5528263656164064</v>
      </c>
      <c r="Q7" s="21">
        <f t="shared" si="11"/>
        <v>0.5801483841221263</v>
      </c>
      <c r="R7" s="21">
        <f t="shared" si="12"/>
        <v>0.014659752827275446</v>
      </c>
      <c r="S7" s="4" t="str">
        <f t="shared" si="13"/>
        <v>YES</v>
      </c>
      <c r="T7" s="20">
        <v>7996</v>
      </c>
      <c r="U7" s="22">
        <f t="shared" si="14"/>
        <v>5803</v>
      </c>
      <c r="V7" s="23">
        <f t="shared" si="15"/>
        <v>0.7257378689344672</v>
      </c>
    </row>
    <row r="8" spans="1:22" ht="12.75" customHeight="1">
      <c r="A8" s="19" t="s">
        <v>32</v>
      </c>
      <c r="B8" s="34">
        <v>10784</v>
      </c>
      <c r="C8" s="34">
        <v>1081</v>
      </c>
      <c r="D8" s="20">
        <f t="shared" si="0"/>
        <v>9703</v>
      </c>
      <c r="E8" s="20">
        <f t="shared" si="1"/>
        <v>11865</v>
      </c>
      <c r="F8" s="21">
        <f t="shared" si="2"/>
        <v>0.06093683764306909</v>
      </c>
      <c r="G8" s="6" t="str">
        <f t="shared" si="3"/>
        <v>YES</v>
      </c>
      <c r="H8" s="34">
        <v>1899</v>
      </c>
      <c r="I8" s="35">
        <v>393</v>
      </c>
      <c r="J8" s="20">
        <f t="shared" si="4"/>
        <v>1506</v>
      </c>
      <c r="K8" s="20">
        <f t="shared" si="5"/>
        <v>2292</v>
      </c>
      <c r="L8" s="21">
        <f t="shared" si="6"/>
        <v>0.12580609535333745</v>
      </c>
      <c r="M8" s="4" t="str">
        <f t="shared" si="7"/>
        <v>YES</v>
      </c>
      <c r="N8" s="21">
        <f t="shared" si="8"/>
        <v>0.17609421364985164</v>
      </c>
      <c r="O8" s="21">
        <f t="shared" si="9"/>
        <v>0.03188251258708748</v>
      </c>
      <c r="P8" s="21">
        <f t="shared" si="10"/>
        <v>0.14421170106276415</v>
      </c>
      <c r="Q8" s="21">
        <f t="shared" si="11"/>
        <v>0.20797672623693914</v>
      </c>
      <c r="R8" s="21">
        <f t="shared" si="12"/>
        <v>0.1100630521388321</v>
      </c>
      <c r="S8" s="4" t="str">
        <f t="shared" si="13"/>
        <v>YES</v>
      </c>
      <c r="T8" s="20">
        <v>2636</v>
      </c>
      <c r="U8" s="22">
        <f t="shared" si="14"/>
        <v>8885</v>
      </c>
      <c r="V8" s="23">
        <f t="shared" si="15"/>
        <v>3.370637329286798</v>
      </c>
    </row>
    <row r="9" spans="1:22" ht="12.75" customHeight="1">
      <c r="A9" s="14" t="s">
        <v>4</v>
      </c>
      <c r="B9" s="34">
        <v>7758</v>
      </c>
      <c r="C9" s="34">
        <v>1084</v>
      </c>
      <c r="D9" s="15">
        <f t="shared" si="0"/>
        <v>6674</v>
      </c>
      <c r="E9" s="15">
        <f t="shared" si="1"/>
        <v>8842</v>
      </c>
      <c r="F9" s="16">
        <f t="shared" si="2"/>
        <v>0.08494026364392164</v>
      </c>
      <c r="G9" s="6" t="str">
        <f t="shared" si="3"/>
        <v>YES</v>
      </c>
      <c r="H9" s="34">
        <v>1337</v>
      </c>
      <c r="I9" s="35">
        <v>376</v>
      </c>
      <c r="J9" s="15">
        <f t="shared" si="4"/>
        <v>961</v>
      </c>
      <c r="K9" s="15">
        <f t="shared" si="5"/>
        <v>1713</v>
      </c>
      <c r="L9" s="16">
        <f t="shared" si="6"/>
        <v>0.17095843573031305</v>
      </c>
      <c r="M9" s="4" t="str">
        <f t="shared" si="7"/>
        <v>NO</v>
      </c>
      <c r="N9" s="16">
        <f t="shared" si="8"/>
        <v>0.17233823150296468</v>
      </c>
      <c r="O9" s="16">
        <f t="shared" si="9"/>
        <v>0.042060717632788895</v>
      </c>
      <c r="P9" s="16">
        <f t="shared" si="10"/>
        <v>0.13027751387017578</v>
      </c>
      <c r="Q9" s="16">
        <f t="shared" si="11"/>
        <v>0.21439894913575358</v>
      </c>
      <c r="R9" s="16">
        <f t="shared" si="12"/>
        <v>0.14836420848525653</v>
      </c>
      <c r="S9" s="4" t="str">
        <f t="shared" si="13"/>
        <v>YES</v>
      </c>
      <c r="T9" s="15">
        <v>4654</v>
      </c>
      <c r="U9" s="17">
        <f t="shared" si="14"/>
        <v>6421</v>
      </c>
      <c r="V9" s="18">
        <f t="shared" si="15"/>
        <v>1.3796733992264718</v>
      </c>
    </row>
    <row r="10" spans="1:22" ht="12.75" customHeight="1">
      <c r="A10" s="14" t="s">
        <v>20</v>
      </c>
      <c r="B10" s="34">
        <v>6525</v>
      </c>
      <c r="C10" s="35">
        <v>861</v>
      </c>
      <c r="D10" s="15">
        <f t="shared" si="0"/>
        <v>5664</v>
      </c>
      <c r="E10" s="15">
        <f t="shared" si="1"/>
        <v>7386</v>
      </c>
      <c r="F10" s="16">
        <f t="shared" si="2"/>
        <v>0.08021521154316458</v>
      </c>
      <c r="G10" s="6" t="str">
        <f t="shared" si="3"/>
        <v>YES</v>
      </c>
      <c r="H10" s="34">
        <v>1271</v>
      </c>
      <c r="I10" s="35">
        <v>330</v>
      </c>
      <c r="J10" s="15">
        <f t="shared" si="4"/>
        <v>941</v>
      </c>
      <c r="K10" s="15">
        <f t="shared" si="5"/>
        <v>1601</v>
      </c>
      <c r="L10" s="16">
        <f t="shared" si="6"/>
        <v>0.15783469924119772</v>
      </c>
      <c r="M10" s="4" t="str">
        <f t="shared" si="7"/>
        <v>NO</v>
      </c>
      <c r="N10" s="16">
        <f t="shared" si="8"/>
        <v>0.19478927203065133</v>
      </c>
      <c r="O10" s="16">
        <f t="shared" si="9"/>
        <v>0.04355623520561153</v>
      </c>
      <c r="P10" s="16">
        <f t="shared" si="10"/>
        <v>0.1512330368250398</v>
      </c>
      <c r="Q10" s="16">
        <f t="shared" si="11"/>
        <v>0.23834550723626285</v>
      </c>
      <c r="R10" s="16">
        <f t="shared" si="12"/>
        <v>0.13593127720155027</v>
      </c>
      <c r="S10" s="4" t="str">
        <f t="shared" si="13"/>
        <v>YES</v>
      </c>
      <c r="T10" s="15">
        <v>1957</v>
      </c>
      <c r="U10" s="17">
        <f t="shared" si="14"/>
        <v>5254</v>
      </c>
      <c r="V10" s="18">
        <f t="shared" si="15"/>
        <v>2.684721512519162</v>
      </c>
    </row>
    <row r="11" spans="1:22" ht="12.75" customHeight="1">
      <c r="A11" s="19" t="s">
        <v>26</v>
      </c>
      <c r="B11" s="34">
        <v>5981</v>
      </c>
      <c r="C11" s="35">
        <v>887</v>
      </c>
      <c r="D11" s="20">
        <f t="shared" si="0"/>
        <v>5094</v>
      </c>
      <c r="E11" s="20">
        <f t="shared" si="1"/>
        <v>6868</v>
      </c>
      <c r="F11" s="21">
        <f t="shared" si="2"/>
        <v>0.09015377469382528</v>
      </c>
      <c r="G11" s="6" t="str">
        <f t="shared" si="3"/>
        <v>YES</v>
      </c>
      <c r="H11" s="34">
        <v>2391</v>
      </c>
      <c r="I11" s="35">
        <v>468</v>
      </c>
      <c r="J11" s="20">
        <f t="shared" si="4"/>
        <v>1923</v>
      </c>
      <c r="K11" s="20">
        <f t="shared" si="5"/>
        <v>2859</v>
      </c>
      <c r="L11" s="21">
        <f t="shared" si="6"/>
        <v>0.11898723556803058</v>
      </c>
      <c r="M11" s="4" t="str">
        <f t="shared" si="7"/>
        <v>YES</v>
      </c>
      <c r="N11" s="21">
        <f t="shared" si="8"/>
        <v>0.39976592543053</v>
      </c>
      <c r="O11" s="21">
        <f t="shared" si="9"/>
        <v>0.05106691983897581</v>
      </c>
      <c r="P11" s="21">
        <f t="shared" si="10"/>
        <v>0.3486990055915542</v>
      </c>
      <c r="Q11" s="21">
        <f t="shared" si="11"/>
        <v>0.45083284526950584</v>
      </c>
      <c r="R11" s="21">
        <f t="shared" si="12"/>
        <v>0.0776547431685727</v>
      </c>
      <c r="S11" s="4" t="str">
        <f t="shared" si="13"/>
        <v>YES</v>
      </c>
      <c r="T11" s="20">
        <v>353</v>
      </c>
      <c r="U11" s="22">
        <f t="shared" si="14"/>
        <v>3590</v>
      </c>
      <c r="V11" s="23">
        <f t="shared" si="15"/>
        <v>10.169971671388103</v>
      </c>
    </row>
    <row r="12" spans="1:22" ht="12.75" customHeight="1">
      <c r="A12" s="9" t="s">
        <v>8</v>
      </c>
      <c r="B12" s="34">
        <v>5664</v>
      </c>
      <c r="C12" s="35">
        <v>695</v>
      </c>
      <c r="D12" s="4">
        <f t="shared" si="0"/>
        <v>4969</v>
      </c>
      <c r="E12" s="4">
        <f t="shared" si="1"/>
        <v>6359</v>
      </c>
      <c r="F12" s="5">
        <f t="shared" si="2"/>
        <v>0.07459258496041762</v>
      </c>
      <c r="G12" s="6" t="str">
        <f t="shared" si="3"/>
        <v>YES</v>
      </c>
      <c r="H12" s="33">
        <v>538</v>
      </c>
      <c r="I12" s="35">
        <v>155</v>
      </c>
      <c r="J12" s="4">
        <f t="shared" si="4"/>
        <v>383</v>
      </c>
      <c r="K12" s="4">
        <f t="shared" si="5"/>
        <v>693</v>
      </c>
      <c r="L12" s="5">
        <f t="shared" si="6"/>
        <v>0.17513926396311907</v>
      </c>
      <c r="M12" s="4" t="str">
        <f t="shared" si="7"/>
        <v>NO</v>
      </c>
      <c r="N12" s="5">
        <f t="shared" si="8"/>
        <v>0.0949858757062147</v>
      </c>
      <c r="O12" s="5">
        <f t="shared" si="9"/>
        <v>0.024759722041331495</v>
      </c>
      <c r="P12" s="5">
        <f t="shared" si="10"/>
        <v>0.0702261536648832</v>
      </c>
      <c r="Q12" s="5">
        <f t="shared" si="11"/>
        <v>0.11974559774754619</v>
      </c>
      <c r="R12" s="5">
        <f t="shared" si="12"/>
        <v>0.158460430551182</v>
      </c>
      <c r="S12" s="4" t="str">
        <f t="shared" si="13"/>
        <v>NO</v>
      </c>
      <c r="T12" s="4">
        <v>7007</v>
      </c>
      <c r="U12" s="12">
        <f t="shared" si="14"/>
        <v>5126</v>
      </c>
      <c r="V12" s="13">
        <f t="shared" si="15"/>
        <v>0.7315541601255887</v>
      </c>
    </row>
    <row r="13" spans="1:22" ht="12.75">
      <c r="A13" s="14" t="s">
        <v>21</v>
      </c>
      <c r="B13" s="34">
        <v>5063</v>
      </c>
      <c r="C13" s="34">
        <v>1091</v>
      </c>
      <c r="D13" s="15">
        <f t="shared" si="0"/>
        <v>3972</v>
      </c>
      <c r="E13" s="15">
        <f t="shared" si="1"/>
        <v>6154</v>
      </c>
      <c r="F13" s="16">
        <f t="shared" si="2"/>
        <v>0.1309938543350741</v>
      </c>
      <c r="G13" s="6" t="str">
        <f t="shared" si="3"/>
        <v>YES</v>
      </c>
      <c r="H13" s="34">
        <v>1547</v>
      </c>
      <c r="I13" s="35">
        <v>503</v>
      </c>
      <c r="J13" s="15">
        <f t="shared" si="4"/>
        <v>1044</v>
      </c>
      <c r="K13" s="15">
        <f t="shared" si="5"/>
        <v>2050</v>
      </c>
      <c r="L13" s="16">
        <f t="shared" si="6"/>
        <v>0.19765680412918032</v>
      </c>
      <c r="M13" s="4" t="str">
        <f t="shared" si="7"/>
        <v>NO</v>
      </c>
      <c r="N13" s="16">
        <f t="shared" si="8"/>
        <v>0.3055500691289749</v>
      </c>
      <c r="O13" s="16">
        <f t="shared" si="9"/>
        <v>0.07439740807749916</v>
      </c>
      <c r="P13" s="16">
        <f t="shared" si="10"/>
        <v>0.23115266105147575</v>
      </c>
      <c r="Q13" s="16">
        <f t="shared" si="11"/>
        <v>0.3799474772064741</v>
      </c>
      <c r="R13" s="16">
        <f t="shared" si="12"/>
        <v>0.14801629080950018</v>
      </c>
      <c r="S13" s="4" t="str">
        <f t="shared" si="13"/>
        <v>YES</v>
      </c>
      <c r="T13" s="15">
        <v>1657</v>
      </c>
      <c r="U13" s="17">
        <f t="shared" si="14"/>
        <v>3516</v>
      </c>
      <c r="V13" s="18">
        <f t="shared" si="15"/>
        <v>2.1219070609535304</v>
      </c>
    </row>
    <row r="14" spans="1:22" ht="12.75" customHeight="1">
      <c r="A14" s="14" t="s">
        <v>40</v>
      </c>
      <c r="B14" s="34">
        <v>4329</v>
      </c>
      <c r="C14" s="35">
        <v>823</v>
      </c>
      <c r="D14" s="15">
        <f t="shared" si="0"/>
        <v>3506</v>
      </c>
      <c r="E14" s="15">
        <f t="shared" si="1"/>
        <v>5152</v>
      </c>
      <c r="F14" s="16">
        <f t="shared" si="2"/>
        <v>0.11557032833628579</v>
      </c>
      <c r="G14" s="6" t="str">
        <f t="shared" si="3"/>
        <v>YES</v>
      </c>
      <c r="H14" s="34">
        <v>1384</v>
      </c>
      <c r="I14" s="35">
        <v>446</v>
      </c>
      <c r="J14" s="15">
        <f t="shared" si="4"/>
        <v>938</v>
      </c>
      <c r="K14" s="15">
        <f t="shared" si="5"/>
        <v>1830</v>
      </c>
      <c r="L14" s="16">
        <f t="shared" si="6"/>
        <v>0.19589929195143807</v>
      </c>
      <c r="M14" s="4" t="str">
        <f t="shared" si="7"/>
        <v>NO</v>
      </c>
      <c r="N14" s="16">
        <f t="shared" si="8"/>
        <v>0.31970431970431973</v>
      </c>
      <c r="O14" s="16">
        <f t="shared" si="9"/>
        <v>0.08318755026237895</v>
      </c>
      <c r="P14" s="16">
        <f t="shared" si="10"/>
        <v>0.23651676944194078</v>
      </c>
      <c r="Q14" s="16">
        <f t="shared" si="11"/>
        <v>0.4028918699666987</v>
      </c>
      <c r="R14" s="16">
        <f t="shared" si="12"/>
        <v>0.1581772164229661</v>
      </c>
      <c r="S14" s="4" t="str">
        <f t="shared" si="13"/>
        <v>NO</v>
      </c>
      <c r="T14" s="15">
        <v>1807</v>
      </c>
      <c r="U14" s="17">
        <f t="shared" si="14"/>
        <v>2945</v>
      </c>
      <c r="V14" s="18">
        <f t="shared" si="15"/>
        <v>1.6297731045932484</v>
      </c>
    </row>
    <row r="15" spans="1:22" ht="12.75">
      <c r="A15" s="14" t="s">
        <v>22</v>
      </c>
      <c r="B15" s="34">
        <v>4221</v>
      </c>
      <c r="C15" s="35">
        <v>818</v>
      </c>
      <c r="D15" s="15">
        <f t="shared" si="0"/>
        <v>3403</v>
      </c>
      <c r="E15" s="15">
        <f t="shared" si="1"/>
        <v>5039</v>
      </c>
      <c r="F15" s="16">
        <f t="shared" si="2"/>
        <v>0.11780725839610746</v>
      </c>
      <c r="G15" s="6" t="str">
        <f t="shared" si="3"/>
        <v>YES</v>
      </c>
      <c r="H15" s="33">
        <v>598</v>
      </c>
      <c r="I15" s="35">
        <v>216</v>
      </c>
      <c r="J15" s="15">
        <f t="shared" si="4"/>
        <v>382</v>
      </c>
      <c r="K15" s="15">
        <f t="shared" si="5"/>
        <v>814</v>
      </c>
      <c r="L15" s="16">
        <f t="shared" si="6"/>
        <v>0.2195769078285267</v>
      </c>
      <c r="M15" s="4" t="str">
        <f t="shared" si="7"/>
        <v>NO</v>
      </c>
      <c r="N15" s="16">
        <f t="shared" si="8"/>
        <v>0.14167258943378347</v>
      </c>
      <c r="O15" s="16">
        <f t="shared" si="9"/>
        <v>0.04318403525821488</v>
      </c>
      <c r="P15" s="16">
        <f t="shared" si="10"/>
        <v>0.0984885541755686</v>
      </c>
      <c r="Q15" s="16">
        <f t="shared" si="11"/>
        <v>0.18485662469199834</v>
      </c>
      <c r="R15" s="16">
        <f t="shared" si="12"/>
        <v>0.18529832249842434</v>
      </c>
      <c r="S15" s="4" t="str">
        <f t="shared" si="13"/>
        <v>NO</v>
      </c>
      <c r="T15" s="15">
        <v>1555</v>
      </c>
      <c r="U15" s="17">
        <f t="shared" si="14"/>
        <v>3623</v>
      </c>
      <c r="V15" s="18">
        <f t="shared" si="15"/>
        <v>2.329903536977492</v>
      </c>
    </row>
    <row r="16" spans="1:22" ht="12.75" customHeight="1">
      <c r="A16" s="19" t="s">
        <v>38</v>
      </c>
      <c r="B16" s="34">
        <v>3991</v>
      </c>
      <c r="C16" s="35">
        <v>814</v>
      </c>
      <c r="D16" s="20">
        <f t="shared" si="0"/>
        <v>3177</v>
      </c>
      <c r="E16" s="20">
        <f t="shared" si="1"/>
        <v>4805</v>
      </c>
      <c r="F16" s="21">
        <f t="shared" si="2"/>
        <v>0.12398717783706348</v>
      </c>
      <c r="G16" s="6" t="str">
        <f t="shared" si="3"/>
        <v>YES</v>
      </c>
      <c r="H16" s="34">
        <v>1509</v>
      </c>
      <c r="I16" s="35">
        <v>461</v>
      </c>
      <c r="J16" s="20">
        <f t="shared" si="4"/>
        <v>1048</v>
      </c>
      <c r="K16" s="20">
        <f t="shared" si="5"/>
        <v>1970</v>
      </c>
      <c r="L16" s="21">
        <f t="shared" si="6"/>
        <v>0.18571448713997676</v>
      </c>
      <c r="M16" s="4" t="str">
        <f t="shared" si="7"/>
        <v>NO</v>
      </c>
      <c r="N16" s="21">
        <f t="shared" si="8"/>
        <v>0.3781007266349286</v>
      </c>
      <c r="O16" s="21">
        <f t="shared" si="9"/>
        <v>0.08599711017865327</v>
      </c>
      <c r="P16" s="21">
        <f t="shared" si="10"/>
        <v>0.29210361645627536</v>
      </c>
      <c r="Q16" s="21">
        <f t="shared" si="11"/>
        <v>0.46409783681358185</v>
      </c>
      <c r="R16" s="21">
        <f t="shared" si="12"/>
        <v>0.13826442227002936</v>
      </c>
      <c r="S16" s="4" t="str">
        <f t="shared" si="13"/>
        <v>YES</v>
      </c>
      <c r="T16" s="20">
        <v>1964</v>
      </c>
      <c r="U16" s="22">
        <f t="shared" si="14"/>
        <v>2482</v>
      </c>
      <c r="V16" s="23">
        <f t="shared" si="15"/>
        <v>1.2637474541751528</v>
      </c>
    </row>
    <row r="17" spans="1:22" ht="12.75" customHeight="1">
      <c r="A17" s="14" t="s">
        <v>33</v>
      </c>
      <c r="B17" s="34">
        <v>3512</v>
      </c>
      <c r="C17" s="35">
        <v>657</v>
      </c>
      <c r="D17" s="15">
        <f t="shared" si="0"/>
        <v>2855</v>
      </c>
      <c r="E17" s="15">
        <f t="shared" si="1"/>
        <v>4169</v>
      </c>
      <c r="F17" s="16">
        <f t="shared" si="2"/>
        <v>0.11372212336686721</v>
      </c>
      <c r="G17" s="6" t="str">
        <f t="shared" si="3"/>
        <v>YES</v>
      </c>
      <c r="H17" s="33">
        <v>832</v>
      </c>
      <c r="I17" s="35">
        <v>325</v>
      </c>
      <c r="J17" s="15">
        <f t="shared" si="4"/>
        <v>507</v>
      </c>
      <c r="K17" s="15">
        <f t="shared" si="5"/>
        <v>1157</v>
      </c>
      <c r="L17" s="16">
        <f t="shared" si="6"/>
        <v>0.23746200607902734</v>
      </c>
      <c r="M17" s="4" t="str">
        <f t="shared" si="7"/>
        <v>NO</v>
      </c>
      <c r="N17" s="16">
        <f t="shared" si="8"/>
        <v>0.23690205011389523</v>
      </c>
      <c r="O17" s="16">
        <f t="shared" si="9"/>
        <v>0.08123758642076015</v>
      </c>
      <c r="P17" s="16">
        <f t="shared" si="10"/>
        <v>0.15566446369313508</v>
      </c>
      <c r="Q17" s="16">
        <f t="shared" si="11"/>
        <v>0.3181396365346554</v>
      </c>
      <c r="R17" s="16">
        <f t="shared" si="12"/>
        <v>0.2084597874603326</v>
      </c>
      <c r="S17" s="4" t="str">
        <f t="shared" si="13"/>
        <v>NO</v>
      </c>
      <c r="T17" s="15">
        <v>1714</v>
      </c>
      <c r="U17" s="17">
        <f t="shared" si="14"/>
        <v>2680</v>
      </c>
      <c r="V17" s="18">
        <f t="shared" si="15"/>
        <v>1.5635939323220536</v>
      </c>
    </row>
    <row r="18" spans="1:22" ht="12.75" customHeight="1">
      <c r="A18" s="14" t="s">
        <v>18</v>
      </c>
      <c r="B18" s="34">
        <v>2827</v>
      </c>
      <c r="C18" s="35">
        <v>523</v>
      </c>
      <c r="D18" s="15">
        <f t="shared" si="0"/>
        <v>2304</v>
      </c>
      <c r="E18" s="15">
        <f t="shared" si="1"/>
        <v>3350</v>
      </c>
      <c r="F18" s="16">
        <f t="shared" si="2"/>
        <v>0.11246308125188828</v>
      </c>
      <c r="G18" s="6" t="str">
        <f t="shared" si="3"/>
        <v>YES</v>
      </c>
      <c r="H18" s="34">
        <v>1265</v>
      </c>
      <c r="I18" s="35">
        <v>400</v>
      </c>
      <c r="J18" s="15">
        <f t="shared" si="4"/>
        <v>865</v>
      </c>
      <c r="K18" s="15">
        <f t="shared" si="5"/>
        <v>1665</v>
      </c>
      <c r="L18" s="16">
        <f t="shared" si="6"/>
        <v>0.1922222088734577</v>
      </c>
      <c r="M18" s="4" t="str">
        <f t="shared" si="7"/>
        <v>NO</v>
      </c>
      <c r="N18" s="16">
        <f t="shared" si="8"/>
        <v>0.4474708171206226</v>
      </c>
      <c r="O18" s="16">
        <f t="shared" si="9"/>
        <v>0.11474837938480686</v>
      </c>
      <c r="P18" s="16">
        <f t="shared" si="10"/>
        <v>0.3327224377358157</v>
      </c>
      <c r="Q18" s="16">
        <f t="shared" si="11"/>
        <v>0.5622191965054295</v>
      </c>
      <c r="R18" s="16">
        <f t="shared" si="12"/>
        <v>0.1558891687691046</v>
      </c>
      <c r="S18" s="4" t="str">
        <f t="shared" si="13"/>
        <v>NO</v>
      </c>
      <c r="T18" s="15">
        <v>1331</v>
      </c>
      <c r="U18" s="17">
        <f t="shared" si="14"/>
        <v>1562</v>
      </c>
      <c r="V18" s="18">
        <f t="shared" si="15"/>
        <v>1.1735537190082646</v>
      </c>
    </row>
    <row r="19" spans="1:22" ht="12.75" customHeight="1">
      <c r="A19" s="14" t="s">
        <v>19</v>
      </c>
      <c r="B19" s="34">
        <v>2435</v>
      </c>
      <c r="C19" s="35">
        <v>621</v>
      </c>
      <c r="D19" s="15">
        <f t="shared" si="0"/>
        <v>1814</v>
      </c>
      <c r="E19" s="15">
        <f t="shared" si="1"/>
        <v>3056</v>
      </c>
      <c r="F19" s="16">
        <f t="shared" si="2"/>
        <v>0.15503392147194847</v>
      </c>
      <c r="G19" s="6" t="str">
        <f t="shared" si="3"/>
        <v>NO</v>
      </c>
      <c r="H19" s="33">
        <v>893</v>
      </c>
      <c r="I19" s="35">
        <v>380</v>
      </c>
      <c r="J19" s="15">
        <f t="shared" si="4"/>
        <v>513</v>
      </c>
      <c r="K19" s="15">
        <f t="shared" si="5"/>
        <v>1273</v>
      </c>
      <c r="L19" s="16">
        <f t="shared" si="6"/>
        <v>0.2586820151328979</v>
      </c>
      <c r="M19" s="4" t="str">
        <f t="shared" si="7"/>
        <v>NO</v>
      </c>
      <c r="N19" s="16">
        <f t="shared" si="8"/>
        <v>0.366735112936345</v>
      </c>
      <c r="O19" s="16">
        <f t="shared" si="9"/>
        <v>0.12492523649457962</v>
      </c>
      <c r="P19" s="16">
        <f t="shared" si="10"/>
        <v>0.24180987644176535</v>
      </c>
      <c r="Q19" s="16">
        <f t="shared" si="11"/>
        <v>0.4916603494309246</v>
      </c>
      <c r="R19" s="16">
        <f t="shared" si="12"/>
        <v>0.20707696189157912</v>
      </c>
      <c r="S19" s="4" t="str">
        <f t="shared" si="13"/>
        <v>NO</v>
      </c>
      <c r="T19" s="15">
        <v>1351</v>
      </c>
      <c r="U19" s="17">
        <f t="shared" si="14"/>
        <v>1542</v>
      </c>
      <c r="V19" s="18">
        <f t="shared" si="15"/>
        <v>1.1413767579570688</v>
      </c>
    </row>
    <row r="20" spans="1:22" ht="12.75" customHeight="1">
      <c r="A20" s="9" t="s">
        <v>7</v>
      </c>
      <c r="B20" s="34">
        <v>2311</v>
      </c>
      <c r="C20" s="35">
        <v>465</v>
      </c>
      <c r="D20" s="4">
        <f t="shared" si="0"/>
        <v>1846</v>
      </c>
      <c r="E20" s="4">
        <f t="shared" si="1"/>
        <v>2776</v>
      </c>
      <c r="F20" s="5">
        <f t="shared" si="2"/>
        <v>0.12231708006770842</v>
      </c>
      <c r="G20" s="6" t="str">
        <f t="shared" si="3"/>
        <v>YES</v>
      </c>
      <c r="H20" s="33">
        <v>500</v>
      </c>
      <c r="I20" s="35">
        <v>185</v>
      </c>
      <c r="J20" s="4">
        <f t="shared" si="4"/>
        <v>315</v>
      </c>
      <c r="K20" s="4">
        <f t="shared" si="5"/>
        <v>685</v>
      </c>
      <c r="L20" s="5">
        <f t="shared" si="6"/>
        <v>0.22492401215805471</v>
      </c>
      <c r="M20" s="4" t="str">
        <f t="shared" si="7"/>
        <v>NO</v>
      </c>
      <c r="N20" s="5">
        <f t="shared" si="8"/>
        <v>0.2163565556036348</v>
      </c>
      <c r="O20" s="5">
        <f t="shared" si="9"/>
        <v>0.06717997984659133</v>
      </c>
      <c r="P20" s="5">
        <f t="shared" si="10"/>
        <v>0.14917657575704346</v>
      </c>
      <c r="Q20" s="5">
        <f t="shared" si="11"/>
        <v>0.2835365354502261</v>
      </c>
      <c r="R20" s="5">
        <f t="shared" si="12"/>
        <v>0.18875736586683592</v>
      </c>
      <c r="S20" s="4" t="str">
        <f t="shared" si="13"/>
        <v>NO</v>
      </c>
      <c r="T20" s="4">
        <v>697</v>
      </c>
      <c r="U20" s="12">
        <f t="shared" si="14"/>
        <v>1811</v>
      </c>
      <c r="V20" s="13">
        <f t="shared" si="15"/>
        <v>2.5982783357245336</v>
      </c>
    </row>
    <row r="21" spans="1:22" ht="12.75">
      <c r="A21" s="9" t="s">
        <v>13</v>
      </c>
      <c r="B21" s="34">
        <v>2310</v>
      </c>
      <c r="C21" s="35">
        <v>474</v>
      </c>
      <c r="D21" s="4">
        <f t="shared" si="0"/>
        <v>1836</v>
      </c>
      <c r="E21" s="4">
        <f t="shared" si="1"/>
        <v>2784</v>
      </c>
      <c r="F21" s="5">
        <f t="shared" si="2"/>
        <v>0.12473848340109737</v>
      </c>
      <c r="G21" s="6" t="str">
        <f t="shared" si="3"/>
        <v>YES</v>
      </c>
      <c r="H21" s="33">
        <v>632</v>
      </c>
      <c r="I21" s="35">
        <v>269</v>
      </c>
      <c r="J21" s="4">
        <f t="shared" si="4"/>
        <v>363</v>
      </c>
      <c r="K21" s="4">
        <f t="shared" si="5"/>
        <v>901</v>
      </c>
      <c r="L21" s="5">
        <f t="shared" si="6"/>
        <v>0.25874341118079336</v>
      </c>
      <c r="M21" s="4" t="str">
        <f t="shared" si="7"/>
        <v>NO</v>
      </c>
      <c r="N21" s="5">
        <f t="shared" si="8"/>
        <v>0.2735930735930736</v>
      </c>
      <c r="O21" s="5">
        <f t="shared" si="9"/>
        <v>0.10202434548912147</v>
      </c>
      <c r="P21" s="5">
        <f t="shared" si="10"/>
        <v>0.17156872810395213</v>
      </c>
      <c r="Q21" s="5">
        <f t="shared" si="11"/>
        <v>0.3756174190821951</v>
      </c>
      <c r="R21" s="5">
        <f t="shared" si="12"/>
        <v>0.22669023708194236</v>
      </c>
      <c r="S21" s="4" t="str">
        <f t="shared" si="13"/>
        <v>NO</v>
      </c>
      <c r="T21" s="4">
        <v>914</v>
      </c>
      <c r="U21" s="12">
        <f t="shared" si="14"/>
        <v>1678</v>
      </c>
      <c r="V21" s="13">
        <f t="shared" si="15"/>
        <v>1.8358862144420132</v>
      </c>
    </row>
    <row r="22" spans="1:22" ht="12.75">
      <c r="A22" s="9" t="s">
        <v>25</v>
      </c>
      <c r="B22" s="34">
        <v>1644</v>
      </c>
      <c r="C22" s="35">
        <v>335</v>
      </c>
      <c r="D22" s="4">
        <f t="shared" si="0"/>
        <v>1309</v>
      </c>
      <c r="E22" s="4">
        <f t="shared" si="1"/>
        <v>1979</v>
      </c>
      <c r="F22" s="5">
        <f t="shared" si="2"/>
        <v>0.12387312433903519</v>
      </c>
      <c r="G22" s="6" t="str">
        <f t="shared" si="3"/>
        <v>YES</v>
      </c>
      <c r="H22" s="33">
        <v>518</v>
      </c>
      <c r="I22" s="35">
        <v>172</v>
      </c>
      <c r="J22" s="4">
        <f t="shared" si="4"/>
        <v>346</v>
      </c>
      <c r="K22" s="4">
        <f t="shared" si="5"/>
        <v>690</v>
      </c>
      <c r="L22" s="5">
        <f t="shared" si="6"/>
        <v>0.20185187358439638</v>
      </c>
      <c r="M22" s="4" t="str">
        <f t="shared" si="7"/>
        <v>NO</v>
      </c>
      <c r="N22" s="5">
        <f t="shared" si="8"/>
        <v>0.3150851581508516</v>
      </c>
      <c r="O22" s="5">
        <f t="shared" si="9"/>
        <v>0.08260522648947975</v>
      </c>
      <c r="P22" s="5">
        <f t="shared" si="10"/>
        <v>0.23247993166137182</v>
      </c>
      <c r="Q22" s="5">
        <f t="shared" si="11"/>
        <v>0.39769038464033135</v>
      </c>
      <c r="R22" s="5">
        <f t="shared" si="12"/>
        <v>0.15937260723228774</v>
      </c>
      <c r="S22" s="4" t="str">
        <f t="shared" si="13"/>
        <v>NO</v>
      </c>
      <c r="T22" s="4">
        <v>4133</v>
      </c>
      <c r="U22" s="12">
        <f t="shared" si="14"/>
        <v>1126</v>
      </c>
      <c r="V22" s="13">
        <f t="shared" si="15"/>
        <v>0.2724413259133801</v>
      </c>
    </row>
    <row r="23" spans="1:22" ht="12.75" customHeight="1">
      <c r="A23" s="9" t="s">
        <v>34</v>
      </c>
      <c r="B23" s="34">
        <v>1224</v>
      </c>
      <c r="C23" s="35">
        <v>319</v>
      </c>
      <c r="D23" s="4">
        <f t="shared" si="0"/>
        <v>905</v>
      </c>
      <c r="E23" s="4">
        <f t="shared" si="1"/>
        <v>1543</v>
      </c>
      <c r="F23" s="5">
        <f t="shared" si="2"/>
        <v>0.15843216719311837</v>
      </c>
      <c r="G23" s="6" t="str">
        <f t="shared" si="3"/>
        <v>NO</v>
      </c>
      <c r="H23" s="33">
        <v>298</v>
      </c>
      <c r="I23" s="35">
        <v>118</v>
      </c>
      <c r="J23" s="4">
        <f t="shared" si="4"/>
        <v>180</v>
      </c>
      <c r="K23" s="4">
        <f t="shared" si="5"/>
        <v>416</v>
      </c>
      <c r="L23" s="5">
        <f t="shared" si="6"/>
        <v>0.24071316374614962</v>
      </c>
      <c r="M23" s="4" t="str">
        <f t="shared" si="7"/>
        <v>NO</v>
      </c>
      <c r="N23" s="5">
        <f t="shared" si="8"/>
        <v>0.2434640522875817</v>
      </c>
      <c r="O23" s="5">
        <f t="shared" si="9"/>
        <v>0.07257984673607779</v>
      </c>
      <c r="P23" s="5">
        <f t="shared" si="10"/>
        <v>0.1708842055515039</v>
      </c>
      <c r="Q23" s="5">
        <f t="shared" si="11"/>
        <v>0.3160438990236595</v>
      </c>
      <c r="R23" s="5">
        <f t="shared" si="12"/>
        <v>0.18122382734942005</v>
      </c>
      <c r="S23" s="4" t="str">
        <f t="shared" si="13"/>
        <v>NO</v>
      </c>
      <c r="T23" s="4">
        <v>504</v>
      </c>
      <c r="U23" s="12">
        <f t="shared" si="14"/>
        <v>926</v>
      </c>
      <c r="V23" s="13">
        <f t="shared" si="15"/>
        <v>1.8373015873015872</v>
      </c>
    </row>
    <row r="24" spans="1:22" ht="12.75" customHeight="1">
      <c r="A24" s="9" t="s">
        <v>10</v>
      </c>
      <c r="B24" s="34">
        <v>1033</v>
      </c>
      <c r="C24" s="35">
        <v>353</v>
      </c>
      <c r="D24" s="4">
        <f t="shared" si="0"/>
        <v>680</v>
      </c>
      <c r="E24" s="4">
        <f t="shared" si="1"/>
        <v>1386</v>
      </c>
      <c r="F24" s="5">
        <f t="shared" si="2"/>
        <v>0.2077344294806345</v>
      </c>
      <c r="G24" s="6" t="str">
        <f t="shared" si="3"/>
        <v>NO</v>
      </c>
      <c r="H24" s="33">
        <v>92</v>
      </c>
      <c r="I24" s="35">
        <v>80</v>
      </c>
      <c r="J24" s="4">
        <f t="shared" si="4"/>
        <v>12</v>
      </c>
      <c r="K24" s="4">
        <f t="shared" si="5"/>
        <v>172</v>
      </c>
      <c r="L24" s="5">
        <f t="shared" si="6"/>
        <v>0.5286110744020087</v>
      </c>
      <c r="M24" s="4" t="str">
        <f t="shared" si="7"/>
        <v>NO</v>
      </c>
      <c r="N24" s="5">
        <f t="shared" si="8"/>
        <v>0.08906098741529525</v>
      </c>
      <c r="O24" s="5">
        <f t="shared" si="9"/>
        <v>0.07121365591012142</v>
      </c>
      <c r="P24" s="5">
        <f t="shared" si="10"/>
        <v>0.017847331505173827</v>
      </c>
      <c r="Q24" s="5">
        <f t="shared" si="11"/>
        <v>0.1602746433254167</v>
      </c>
      <c r="R24" s="5">
        <f t="shared" si="12"/>
        <v>0.4860823744889351</v>
      </c>
      <c r="S24" s="4" t="str">
        <f t="shared" si="13"/>
        <v>NO</v>
      </c>
      <c r="T24" s="4">
        <v>736</v>
      </c>
      <c r="U24" s="12">
        <f t="shared" si="14"/>
        <v>941</v>
      </c>
      <c r="V24" s="13">
        <f t="shared" si="15"/>
        <v>1.278532608695652</v>
      </c>
    </row>
    <row r="25" spans="1:22" ht="12.75" customHeight="1">
      <c r="A25" s="9" t="s">
        <v>23</v>
      </c>
      <c r="B25" s="33">
        <v>983</v>
      </c>
      <c r="C25" s="35">
        <v>313</v>
      </c>
      <c r="D25" s="4">
        <f t="shared" si="0"/>
        <v>670</v>
      </c>
      <c r="E25" s="4">
        <f t="shared" si="1"/>
        <v>1296</v>
      </c>
      <c r="F25" s="5">
        <f t="shared" si="2"/>
        <v>0.1935641467253337</v>
      </c>
      <c r="G25" s="6" t="str">
        <f t="shared" si="3"/>
        <v>NO</v>
      </c>
      <c r="H25" s="33">
        <v>185</v>
      </c>
      <c r="I25" s="35">
        <v>97</v>
      </c>
      <c r="J25" s="4">
        <f t="shared" si="4"/>
        <v>88</v>
      </c>
      <c r="K25" s="4">
        <f t="shared" si="5"/>
        <v>282</v>
      </c>
      <c r="L25" s="5">
        <f t="shared" si="6"/>
        <v>0.3187381910786166</v>
      </c>
      <c r="M25" s="4" t="str">
        <f t="shared" si="7"/>
        <v>NO</v>
      </c>
      <c r="N25" s="5">
        <f t="shared" si="8"/>
        <v>0.18819938962360122</v>
      </c>
      <c r="O25" s="5">
        <f t="shared" si="9"/>
        <v>0.07839789896969392</v>
      </c>
      <c r="P25" s="5">
        <f t="shared" si="10"/>
        <v>0.1098014906539073</v>
      </c>
      <c r="Q25" s="5">
        <f t="shared" si="11"/>
        <v>0.2665972885932951</v>
      </c>
      <c r="R25" s="5">
        <f t="shared" si="12"/>
        <v>0.2532330064477421</v>
      </c>
      <c r="S25" s="4" t="str">
        <f t="shared" si="13"/>
        <v>NO</v>
      </c>
      <c r="T25" s="4">
        <v>354</v>
      </c>
      <c r="U25" s="12">
        <f t="shared" si="14"/>
        <v>798</v>
      </c>
      <c r="V25" s="13">
        <f t="shared" si="15"/>
        <v>2.2542372881355934</v>
      </c>
    </row>
    <row r="26" spans="1:22" ht="12.75" customHeight="1">
      <c r="A26" s="9" t="s">
        <v>16</v>
      </c>
      <c r="B26" s="33">
        <v>966</v>
      </c>
      <c r="C26" s="35">
        <v>309</v>
      </c>
      <c r="D26" s="4">
        <f t="shared" si="0"/>
        <v>657</v>
      </c>
      <c r="E26" s="4">
        <f t="shared" si="1"/>
        <v>1275</v>
      </c>
      <c r="F26" s="5">
        <f t="shared" si="2"/>
        <v>0.1944533595121675</v>
      </c>
      <c r="G26" s="6" t="str">
        <f t="shared" si="3"/>
        <v>NO</v>
      </c>
      <c r="H26" s="33">
        <v>255</v>
      </c>
      <c r="I26" s="35">
        <v>197</v>
      </c>
      <c r="J26" s="4">
        <f t="shared" si="4"/>
        <v>58</v>
      </c>
      <c r="K26" s="4">
        <f t="shared" si="5"/>
        <v>452</v>
      </c>
      <c r="L26" s="5">
        <f t="shared" si="6"/>
        <v>0.4696346623755885</v>
      </c>
      <c r="M26" s="4" t="str">
        <f t="shared" si="7"/>
        <v>NO</v>
      </c>
      <c r="N26" s="5">
        <f t="shared" si="8"/>
        <v>0.2639751552795031</v>
      </c>
      <c r="O26" s="5">
        <f t="shared" si="9"/>
        <v>0.18563131493643875</v>
      </c>
      <c r="P26" s="5">
        <f t="shared" si="10"/>
        <v>0.07834384034306435</v>
      </c>
      <c r="Q26" s="5">
        <f t="shared" si="11"/>
        <v>0.44960647021594186</v>
      </c>
      <c r="R26" s="5">
        <f t="shared" si="12"/>
        <v>0.4274863823317238</v>
      </c>
      <c r="S26" s="4" t="str">
        <f t="shared" si="13"/>
        <v>NO</v>
      </c>
      <c r="T26" s="4">
        <v>1545</v>
      </c>
      <c r="U26" s="12">
        <f t="shared" si="14"/>
        <v>711</v>
      </c>
      <c r="V26" s="13">
        <f t="shared" si="15"/>
        <v>0.4601941747572815</v>
      </c>
    </row>
    <row r="27" spans="1:22" ht="12.75">
      <c r="A27" s="9" t="s">
        <v>6</v>
      </c>
      <c r="B27" s="33">
        <v>941</v>
      </c>
      <c r="C27" s="35">
        <v>227</v>
      </c>
      <c r="D27" s="4">
        <f t="shared" si="0"/>
        <v>714</v>
      </c>
      <c r="E27" s="4">
        <f t="shared" si="1"/>
        <v>1168</v>
      </c>
      <c r="F27" s="5">
        <f t="shared" si="2"/>
        <v>0.14664603716540317</v>
      </c>
      <c r="G27" s="6" t="str">
        <f t="shared" si="3"/>
        <v>YES</v>
      </c>
      <c r="H27" s="33">
        <v>214</v>
      </c>
      <c r="I27" s="35">
        <v>134</v>
      </c>
      <c r="J27" s="4">
        <f t="shared" si="4"/>
        <v>80</v>
      </c>
      <c r="K27" s="4">
        <f t="shared" si="5"/>
        <v>348</v>
      </c>
      <c r="L27" s="5">
        <f t="shared" si="6"/>
        <v>0.380649376473596</v>
      </c>
      <c r="M27" s="4" t="str">
        <f t="shared" si="7"/>
        <v>NO</v>
      </c>
      <c r="N27" s="5">
        <f t="shared" si="8"/>
        <v>0.22741764080765142</v>
      </c>
      <c r="O27" s="5">
        <f t="shared" si="9"/>
        <v>0.1314098975316373</v>
      </c>
      <c r="P27" s="5">
        <f t="shared" si="10"/>
        <v>0.09600774327601413</v>
      </c>
      <c r="Q27" s="5">
        <f t="shared" si="11"/>
        <v>0.3588275383392887</v>
      </c>
      <c r="R27" s="5">
        <f t="shared" si="12"/>
        <v>0.35126754417882194</v>
      </c>
      <c r="S27" s="4" t="str">
        <f t="shared" si="13"/>
        <v>NO</v>
      </c>
      <c r="T27" s="4">
        <v>1648</v>
      </c>
      <c r="U27" s="12">
        <f t="shared" si="14"/>
        <v>727</v>
      </c>
      <c r="V27" s="13">
        <f t="shared" si="15"/>
        <v>0.4411407766990291</v>
      </c>
    </row>
    <row r="28" spans="1:22" ht="12.75" customHeight="1">
      <c r="A28" s="9" t="s">
        <v>11</v>
      </c>
      <c r="B28" s="33">
        <v>926</v>
      </c>
      <c r="C28" s="35">
        <v>362</v>
      </c>
      <c r="D28" s="4">
        <f t="shared" si="0"/>
        <v>564</v>
      </c>
      <c r="E28" s="4">
        <f t="shared" si="1"/>
        <v>1288</v>
      </c>
      <c r="F28" s="5">
        <f t="shared" si="2"/>
        <v>0.23764664176409958</v>
      </c>
      <c r="G28" s="6" t="str">
        <f t="shared" si="3"/>
        <v>NO</v>
      </c>
      <c r="H28" s="33">
        <v>33</v>
      </c>
      <c r="I28" s="35">
        <v>36</v>
      </c>
      <c r="J28" s="4">
        <f t="shared" si="4"/>
        <v>-3</v>
      </c>
      <c r="K28" s="4">
        <f t="shared" si="5"/>
        <v>69</v>
      </c>
      <c r="L28" s="5">
        <f t="shared" si="6"/>
        <v>0.6631666206134291</v>
      </c>
      <c r="M28" s="4" t="str">
        <f t="shared" si="7"/>
        <v>NO</v>
      </c>
      <c r="N28" s="5">
        <f t="shared" si="8"/>
        <v>0.035637149028077755</v>
      </c>
      <c r="O28" s="5">
        <f t="shared" si="9"/>
        <v>0.03629495139186893</v>
      </c>
      <c r="P28" s="5">
        <f t="shared" si="10"/>
        <v>-0.0006578023637911767</v>
      </c>
      <c r="Q28" s="5">
        <f t="shared" si="11"/>
        <v>0.07193210041994669</v>
      </c>
      <c r="R28" s="5">
        <f t="shared" si="12"/>
        <v>0.6191236066845469</v>
      </c>
      <c r="S28" s="4" t="str">
        <f t="shared" si="13"/>
        <v>NO</v>
      </c>
      <c r="T28" s="4">
        <v>747</v>
      </c>
      <c r="U28" s="12">
        <f t="shared" si="14"/>
        <v>893</v>
      </c>
      <c r="V28" s="13">
        <f t="shared" si="15"/>
        <v>1.1954484605087015</v>
      </c>
    </row>
    <row r="29" spans="1:22" ht="12.75" customHeight="1">
      <c r="A29" s="9" t="s">
        <v>39</v>
      </c>
      <c r="B29" s="33">
        <v>825</v>
      </c>
      <c r="C29" s="35">
        <v>338</v>
      </c>
      <c r="D29" s="4">
        <f t="shared" si="0"/>
        <v>487</v>
      </c>
      <c r="E29" s="4">
        <f t="shared" si="1"/>
        <v>1163</v>
      </c>
      <c r="F29" s="5">
        <f t="shared" si="2"/>
        <v>0.2490559086303767</v>
      </c>
      <c r="G29" s="6" t="str">
        <f t="shared" si="3"/>
        <v>NO</v>
      </c>
      <c r="H29" s="33">
        <v>44</v>
      </c>
      <c r="I29" s="35">
        <v>41</v>
      </c>
      <c r="J29" s="4">
        <f t="shared" si="4"/>
        <v>3</v>
      </c>
      <c r="K29" s="4">
        <f t="shared" si="5"/>
        <v>85</v>
      </c>
      <c r="L29" s="5">
        <f t="shared" si="6"/>
        <v>0.5664548217739708</v>
      </c>
      <c r="M29" s="4" t="str">
        <f t="shared" si="7"/>
        <v>NO</v>
      </c>
      <c r="N29" s="5">
        <f t="shared" si="8"/>
        <v>0.05333333333333334</v>
      </c>
      <c r="O29" s="5">
        <f t="shared" si="9"/>
        <v>0.04463568332734896</v>
      </c>
      <c r="P29" s="5">
        <f t="shared" si="10"/>
        <v>0.008697650005984374</v>
      </c>
      <c r="Q29" s="5">
        <f t="shared" si="11"/>
        <v>0.0979690166606823</v>
      </c>
      <c r="R29" s="5">
        <f t="shared" si="12"/>
        <v>0.5087653874697831</v>
      </c>
      <c r="S29" s="4" t="str">
        <f t="shared" si="13"/>
        <v>NO</v>
      </c>
      <c r="T29" s="4">
        <v>527</v>
      </c>
      <c r="U29" s="12">
        <f t="shared" si="14"/>
        <v>781</v>
      </c>
      <c r="V29" s="13">
        <f t="shared" si="15"/>
        <v>1.4819734345351043</v>
      </c>
    </row>
    <row r="30" spans="1:22" ht="12.75">
      <c r="A30" s="9" t="s">
        <v>29</v>
      </c>
      <c r="B30" s="33">
        <v>776</v>
      </c>
      <c r="C30" s="35">
        <v>342</v>
      </c>
      <c r="D30" s="4">
        <f t="shared" si="0"/>
        <v>434</v>
      </c>
      <c r="E30" s="4">
        <f t="shared" si="1"/>
        <v>1118</v>
      </c>
      <c r="F30" s="5">
        <f t="shared" si="2"/>
        <v>0.267915896343183</v>
      </c>
      <c r="G30" s="6" t="str">
        <f t="shared" si="3"/>
        <v>NO</v>
      </c>
      <c r="H30" s="33">
        <v>442</v>
      </c>
      <c r="I30" s="35">
        <v>272</v>
      </c>
      <c r="J30" s="4">
        <f t="shared" si="4"/>
        <v>170</v>
      </c>
      <c r="K30" s="4">
        <f t="shared" si="5"/>
        <v>714</v>
      </c>
      <c r="L30" s="5">
        <f t="shared" si="6"/>
        <v>0.3740939911152677</v>
      </c>
      <c r="M30" s="4" t="str">
        <f t="shared" si="7"/>
        <v>NO</v>
      </c>
      <c r="N30" s="5">
        <f t="shared" si="8"/>
        <v>0.5695876288659794</v>
      </c>
      <c r="O30" s="5">
        <f t="shared" si="9"/>
        <v>0.24463284879725145</v>
      </c>
      <c r="P30" s="5">
        <f t="shared" si="10"/>
        <v>0.3249547800687279</v>
      </c>
      <c r="Q30" s="5">
        <f t="shared" si="11"/>
        <v>0.8142204776632308</v>
      </c>
      <c r="R30" s="5">
        <f t="shared" si="12"/>
        <v>0.26108884823978756</v>
      </c>
      <c r="S30" s="4" t="str">
        <f t="shared" si="13"/>
        <v>NO</v>
      </c>
      <c r="T30" s="4">
        <v>513</v>
      </c>
      <c r="U30" s="12">
        <f t="shared" si="14"/>
        <v>334</v>
      </c>
      <c r="V30" s="13">
        <f t="shared" si="15"/>
        <v>0.6510721247563352</v>
      </c>
    </row>
    <row r="31" spans="1:22" ht="12.75" customHeight="1">
      <c r="A31" s="9" t="s">
        <v>15</v>
      </c>
      <c r="B31" s="33">
        <v>743</v>
      </c>
      <c r="C31" s="35">
        <v>346</v>
      </c>
      <c r="D31" s="4">
        <f t="shared" si="0"/>
        <v>397</v>
      </c>
      <c r="E31" s="4">
        <f t="shared" si="1"/>
        <v>1089</v>
      </c>
      <c r="F31" s="5">
        <f t="shared" si="2"/>
        <v>0.28308794953507305</v>
      </c>
      <c r="G31" s="6" t="str">
        <f t="shared" si="3"/>
        <v>NO</v>
      </c>
      <c r="H31" s="33">
        <v>313</v>
      </c>
      <c r="I31" s="35">
        <v>208</v>
      </c>
      <c r="J31" s="4">
        <f t="shared" si="4"/>
        <v>105</v>
      </c>
      <c r="K31" s="4">
        <f t="shared" si="5"/>
        <v>521</v>
      </c>
      <c r="L31" s="5">
        <f t="shared" si="6"/>
        <v>0.40397370286568846</v>
      </c>
      <c r="M31" s="4" t="str">
        <f t="shared" si="7"/>
        <v>NO</v>
      </c>
      <c r="N31" s="5">
        <f t="shared" si="8"/>
        <v>0.42126514131897713</v>
      </c>
      <c r="O31" s="5">
        <f t="shared" si="9"/>
        <v>0.1997132326740636</v>
      </c>
      <c r="P31" s="5">
        <f t="shared" si="10"/>
        <v>0.22155190864491353</v>
      </c>
      <c r="Q31" s="5">
        <f t="shared" si="11"/>
        <v>0.6209783739930408</v>
      </c>
      <c r="R31" s="5">
        <f t="shared" si="12"/>
        <v>0.28819431888058356</v>
      </c>
      <c r="S31" s="4" t="str">
        <f t="shared" si="13"/>
        <v>NO</v>
      </c>
      <c r="T31" s="4">
        <v>556</v>
      </c>
      <c r="U31" s="12">
        <f t="shared" si="14"/>
        <v>430</v>
      </c>
      <c r="V31" s="13">
        <f t="shared" si="15"/>
        <v>0.7733812949640287</v>
      </c>
    </row>
    <row r="32" spans="1:22" ht="12.75" customHeight="1">
      <c r="A32" s="9" t="s">
        <v>14</v>
      </c>
      <c r="B32" s="33">
        <v>737</v>
      </c>
      <c r="C32" s="35">
        <v>231</v>
      </c>
      <c r="D32" s="4">
        <f t="shared" si="0"/>
        <v>506</v>
      </c>
      <c r="E32" s="4">
        <f t="shared" si="1"/>
        <v>968</v>
      </c>
      <c r="F32" s="5">
        <f t="shared" si="2"/>
        <v>0.19053667831057478</v>
      </c>
      <c r="G32" s="6" t="str">
        <f t="shared" si="3"/>
        <v>NO</v>
      </c>
      <c r="H32" s="33">
        <v>194</v>
      </c>
      <c r="I32" s="35">
        <v>168</v>
      </c>
      <c r="J32" s="4">
        <f t="shared" si="4"/>
        <v>26</v>
      </c>
      <c r="K32" s="4">
        <f t="shared" si="5"/>
        <v>362</v>
      </c>
      <c r="L32" s="5">
        <f t="shared" si="6"/>
        <v>0.5264312349199386</v>
      </c>
      <c r="M32" s="4" t="str">
        <f t="shared" si="7"/>
        <v>NO</v>
      </c>
      <c r="N32" s="5">
        <f t="shared" si="8"/>
        <v>0.26322930800542743</v>
      </c>
      <c r="O32" s="5">
        <f t="shared" si="9"/>
        <v>0.21249635615844442</v>
      </c>
      <c r="P32" s="5">
        <f t="shared" si="10"/>
        <v>0.05073295184698301</v>
      </c>
      <c r="Q32" s="5">
        <f t="shared" si="11"/>
        <v>0.47572566416387185</v>
      </c>
      <c r="R32" s="5">
        <f t="shared" si="12"/>
        <v>0.4907398692970687</v>
      </c>
      <c r="S32" s="4" t="str">
        <f t="shared" si="13"/>
        <v>NO</v>
      </c>
      <c r="T32" s="4">
        <v>620</v>
      </c>
      <c r="U32" s="12">
        <f t="shared" si="14"/>
        <v>543</v>
      </c>
      <c r="V32" s="13">
        <f t="shared" si="15"/>
        <v>0.8758064516129033</v>
      </c>
    </row>
    <row r="33" spans="1:22" ht="12.75" customHeight="1">
      <c r="A33" s="9" t="s">
        <v>12</v>
      </c>
      <c r="B33" s="33">
        <v>706</v>
      </c>
      <c r="C33" s="35">
        <v>264</v>
      </c>
      <c r="D33" s="4">
        <f t="shared" si="0"/>
        <v>442</v>
      </c>
      <c r="E33" s="4">
        <f t="shared" si="1"/>
        <v>970</v>
      </c>
      <c r="F33" s="5">
        <f t="shared" si="2"/>
        <v>0.22731773681083545</v>
      </c>
      <c r="G33" s="6" t="str">
        <f t="shared" si="3"/>
        <v>NO</v>
      </c>
      <c r="H33" s="33">
        <v>82</v>
      </c>
      <c r="I33" s="35">
        <v>77</v>
      </c>
      <c r="J33" s="4">
        <f t="shared" si="4"/>
        <v>5</v>
      </c>
      <c r="K33" s="4">
        <f t="shared" si="5"/>
        <v>159</v>
      </c>
      <c r="L33" s="5">
        <f t="shared" si="6"/>
        <v>0.5708354955889985</v>
      </c>
      <c r="M33" s="4" t="str">
        <f t="shared" si="7"/>
        <v>NO</v>
      </c>
      <c r="N33" s="5">
        <f t="shared" si="8"/>
        <v>0.11614730878186968</v>
      </c>
      <c r="O33" s="5">
        <f t="shared" si="9"/>
        <v>0.10004440112406622</v>
      </c>
      <c r="P33" s="5">
        <f t="shared" si="10"/>
        <v>0.016102907657803464</v>
      </c>
      <c r="Q33" s="5">
        <f t="shared" si="11"/>
        <v>0.2161917099059359</v>
      </c>
      <c r="R33" s="5">
        <f t="shared" si="12"/>
        <v>0.5236218192126233</v>
      </c>
      <c r="S33" s="4" t="str">
        <f t="shared" si="13"/>
        <v>NO</v>
      </c>
      <c r="T33" s="4">
        <v>370</v>
      </c>
      <c r="U33" s="12">
        <f t="shared" si="14"/>
        <v>624</v>
      </c>
      <c r="V33" s="13">
        <f t="shared" si="15"/>
        <v>1.6864864864864866</v>
      </c>
    </row>
    <row r="34" spans="1:22" ht="12.75" customHeight="1">
      <c r="A34" s="9" t="s">
        <v>5</v>
      </c>
      <c r="B34" s="33">
        <v>545</v>
      </c>
      <c r="C34" s="35">
        <v>243</v>
      </c>
      <c r="D34" s="4">
        <f t="shared" si="0"/>
        <v>302</v>
      </c>
      <c r="E34" s="4">
        <f t="shared" si="1"/>
        <v>788</v>
      </c>
      <c r="F34" s="5">
        <f t="shared" si="2"/>
        <v>0.27104654081035107</v>
      </c>
      <c r="G34" s="6" t="str">
        <f t="shared" si="3"/>
        <v>NO</v>
      </c>
      <c r="H34" s="33">
        <v>212</v>
      </c>
      <c r="I34" s="35">
        <v>120</v>
      </c>
      <c r="J34" s="4">
        <f t="shared" si="4"/>
        <v>92</v>
      </c>
      <c r="K34" s="4">
        <f t="shared" si="5"/>
        <v>332</v>
      </c>
      <c r="L34" s="5">
        <f t="shared" si="6"/>
        <v>0.34409588805413777</v>
      </c>
      <c r="M34" s="4" t="str">
        <f t="shared" si="7"/>
        <v>NO</v>
      </c>
      <c r="N34" s="5">
        <f t="shared" si="8"/>
        <v>0.3889908256880734</v>
      </c>
      <c r="O34" s="5">
        <f t="shared" si="9"/>
        <v>0.13564421365364668</v>
      </c>
      <c r="P34" s="5">
        <f t="shared" si="10"/>
        <v>0.25334661203442677</v>
      </c>
      <c r="Q34" s="5">
        <f t="shared" si="11"/>
        <v>0.5246350393417201</v>
      </c>
      <c r="R34" s="5">
        <f t="shared" si="12"/>
        <v>0.21198054837769523</v>
      </c>
      <c r="S34" s="4" t="str">
        <f t="shared" si="13"/>
        <v>NO</v>
      </c>
      <c r="T34" s="4">
        <v>103</v>
      </c>
      <c r="U34" s="12">
        <f t="shared" si="14"/>
        <v>333</v>
      </c>
      <c r="V34" s="13">
        <f t="shared" si="15"/>
        <v>3.233009708737864</v>
      </c>
    </row>
    <row r="35" spans="1:22" ht="12.75" customHeight="1">
      <c r="A35" s="9" t="s">
        <v>37</v>
      </c>
      <c r="B35" s="33">
        <v>401</v>
      </c>
      <c r="C35" s="35">
        <v>176</v>
      </c>
      <c r="D35" s="4">
        <f t="shared" si="0"/>
        <v>225</v>
      </c>
      <c r="E35" s="4">
        <f t="shared" si="1"/>
        <v>577</v>
      </c>
      <c r="F35" s="5">
        <f t="shared" si="2"/>
        <v>0.26681017820191166</v>
      </c>
      <c r="G35" s="6" t="str">
        <f t="shared" si="3"/>
        <v>NO</v>
      </c>
      <c r="H35" s="33">
        <v>65</v>
      </c>
      <c r="I35" s="35">
        <v>76</v>
      </c>
      <c r="J35" s="4">
        <f t="shared" si="4"/>
        <v>-11</v>
      </c>
      <c r="K35" s="4">
        <f t="shared" si="5"/>
        <v>141</v>
      </c>
      <c r="L35" s="5">
        <f t="shared" si="6"/>
        <v>0.7107785831190087</v>
      </c>
      <c r="M35" s="4" t="str">
        <f t="shared" si="7"/>
        <v>NO</v>
      </c>
      <c r="N35" s="5">
        <f t="shared" si="8"/>
        <v>0.16209476309226933</v>
      </c>
      <c r="O35" s="5">
        <f t="shared" si="9"/>
        <v>0.17566652840188784</v>
      </c>
      <c r="P35" s="5">
        <f t="shared" si="10"/>
        <v>-0.013571765309618511</v>
      </c>
      <c r="Q35" s="5">
        <f t="shared" si="11"/>
        <v>0.3377612914941572</v>
      </c>
      <c r="R35" s="5">
        <f t="shared" si="12"/>
        <v>0.6588008219701381</v>
      </c>
      <c r="S35" s="4" t="str">
        <f t="shared" si="13"/>
        <v>NO</v>
      </c>
      <c r="T35" s="4">
        <v>989</v>
      </c>
      <c r="U35" s="12">
        <f t="shared" si="14"/>
        <v>336</v>
      </c>
      <c r="V35" s="13">
        <f t="shared" si="15"/>
        <v>0.339737108190091</v>
      </c>
    </row>
    <row r="36" spans="1:22" ht="12.75">
      <c r="A36" s="9" t="s">
        <v>30</v>
      </c>
      <c r="B36" s="33">
        <v>348</v>
      </c>
      <c r="C36" s="35">
        <v>214</v>
      </c>
      <c r="D36" s="4">
        <f t="shared" si="0"/>
        <v>134</v>
      </c>
      <c r="E36" s="4">
        <f t="shared" si="1"/>
        <v>562</v>
      </c>
      <c r="F36" s="5">
        <f t="shared" si="2"/>
        <v>0.3738252454319952</v>
      </c>
      <c r="G36" s="6" t="str">
        <f t="shared" si="3"/>
        <v>NO</v>
      </c>
      <c r="H36" s="33">
        <v>216</v>
      </c>
      <c r="I36" s="35">
        <v>194</v>
      </c>
      <c r="J36" s="4">
        <f t="shared" si="4"/>
        <v>22</v>
      </c>
      <c r="K36" s="4">
        <f t="shared" si="5"/>
        <v>410</v>
      </c>
      <c r="L36" s="5">
        <f t="shared" si="6"/>
        <v>0.5459867161994821</v>
      </c>
      <c r="M36" s="4" t="str">
        <f t="shared" si="7"/>
        <v>NO</v>
      </c>
      <c r="N36" s="5">
        <f t="shared" si="8"/>
        <v>0.6206896551724138</v>
      </c>
      <c r="O36" s="5">
        <f t="shared" si="9"/>
        <v>0.4063103806612556</v>
      </c>
      <c r="P36" s="5">
        <f t="shared" si="10"/>
        <v>0.21437927451115824</v>
      </c>
      <c r="Q36" s="5">
        <f t="shared" si="11"/>
        <v>1.0270000358336695</v>
      </c>
      <c r="R36" s="5">
        <f t="shared" si="12"/>
        <v>0.39793992026938235</v>
      </c>
      <c r="S36" s="4" t="str">
        <f t="shared" si="13"/>
        <v>NO</v>
      </c>
      <c r="T36" s="4">
        <v>9</v>
      </c>
      <c r="U36" s="12">
        <f t="shared" si="14"/>
        <v>132</v>
      </c>
      <c r="V36" s="13">
        <f t="shared" si="15"/>
        <v>14.666666666666666</v>
      </c>
    </row>
    <row r="37" spans="1:22" ht="12.75" customHeight="1">
      <c r="A37" s="9" t="s">
        <v>41</v>
      </c>
      <c r="B37" s="33">
        <v>244</v>
      </c>
      <c r="C37" s="35">
        <v>154</v>
      </c>
      <c r="D37" s="4">
        <f t="shared" si="0"/>
        <v>90</v>
      </c>
      <c r="E37" s="4">
        <f t="shared" si="1"/>
        <v>398</v>
      </c>
      <c r="F37" s="5">
        <f t="shared" si="2"/>
        <v>0.38367631670735963</v>
      </c>
      <c r="G37" s="6" t="str">
        <f t="shared" si="3"/>
        <v>NO</v>
      </c>
      <c r="H37" s="33">
        <v>18</v>
      </c>
      <c r="I37" s="35">
        <v>23</v>
      </c>
      <c r="J37" s="4">
        <f t="shared" si="4"/>
        <v>-5</v>
      </c>
      <c r="K37" s="4">
        <f t="shared" si="5"/>
        <v>41</v>
      </c>
      <c r="L37" s="5">
        <f t="shared" si="6"/>
        <v>0.7767646065518405</v>
      </c>
      <c r="M37" s="4" t="str">
        <f t="shared" si="7"/>
        <v>NO</v>
      </c>
      <c r="N37" s="5">
        <f t="shared" si="8"/>
        <v>0.07377049180327869</v>
      </c>
      <c r="O37" s="5">
        <f t="shared" si="9"/>
        <v>0.08196060436568482</v>
      </c>
      <c r="P37" s="5">
        <f t="shared" si="10"/>
        <v>-0.008190112562406135</v>
      </c>
      <c r="Q37" s="5">
        <f t="shared" si="11"/>
        <v>0.15573109616896352</v>
      </c>
      <c r="R37" s="5">
        <f t="shared" si="12"/>
        <v>0.6753930248303646</v>
      </c>
      <c r="S37" s="4" t="str">
        <f t="shared" si="13"/>
        <v>NO</v>
      </c>
      <c r="T37" s="4">
        <v>183</v>
      </c>
      <c r="U37" s="12">
        <f t="shared" si="14"/>
        <v>226</v>
      </c>
      <c r="V37" s="13">
        <f t="shared" si="15"/>
        <v>1.2349726775956285</v>
      </c>
    </row>
    <row r="38" spans="1:22" ht="12.75" customHeight="1">
      <c r="A38" s="9" t="s">
        <v>36</v>
      </c>
      <c r="B38" s="33">
        <v>213</v>
      </c>
      <c r="C38" s="35">
        <v>205</v>
      </c>
      <c r="D38" s="4">
        <f t="shared" si="0"/>
        <v>8</v>
      </c>
      <c r="E38" s="4">
        <f t="shared" si="1"/>
        <v>418</v>
      </c>
      <c r="F38" s="5">
        <f t="shared" si="2"/>
        <v>0.5850707079355566</v>
      </c>
      <c r="G38" s="6" t="str">
        <f t="shared" si="3"/>
        <v>NO</v>
      </c>
      <c r="H38" s="33">
        <v>23</v>
      </c>
      <c r="I38" s="35">
        <v>35</v>
      </c>
      <c r="J38" s="4">
        <f t="shared" si="4"/>
        <v>-12</v>
      </c>
      <c r="K38" s="4">
        <f t="shared" si="5"/>
        <v>58</v>
      </c>
      <c r="L38" s="5">
        <f t="shared" si="6"/>
        <v>0.9250693802035153</v>
      </c>
      <c r="M38" s="4" t="str">
        <f t="shared" si="7"/>
        <v>NO</v>
      </c>
      <c r="N38" s="5">
        <f t="shared" si="8"/>
        <v>0.107981220657277</v>
      </c>
      <c r="O38" s="5">
        <f t="shared" si="9"/>
        <v>0.127280350811605</v>
      </c>
      <c r="P38" s="5">
        <f t="shared" si="10"/>
        <v>-0.019299130154327993</v>
      </c>
      <c r="Q38" s="5">
        <f t="shared" si="11"/>
        <v>0.235261571468882</v>
      </c>
      <c r="R38" s="5">
        <f t="shared" si="12"/>
        <v>0.7165512018731826</v>
      </c>
      <c r="S38" s="4" t="str">
        <f t="shared" si="13"/>
        <v>NO</v>
      </c>
      <c r="T38" s="4">
        <v>255</v>
      </c>
      <c r="U38" s="12">
        <f t="shared" si="14"/>
        <v>190</v>
      </c>
      <c r="V38" s="13">
        <f t="shared" si="15"/>
        <v>0.7450980392156863</v>
      </c>
    </row>
    <row r="39" spans="1:22" ht="12.75">
      <c r="A39" s="9" t="s">
        <v>27</v>
      </c>
      <c r="B39" s="33">
        <v>181</v>
      </c>
      <c r="C39" s="35">
        <v>99</v>
      </c>
      <c r="D39" s="4">
        <f t="shared" si="0"/>
        <v>82</v>
      </c>
      <c r="E39" s="4">
        <f t="shared" si="1"/>
        <v>280</v>
      </c>
      <c r="F39" s="5">
        <f t="shared" si="2"/>
        <v>0.332499286302037</v>
      </c>
      <c r="G39" s="6" t="str">
        <f t="shared" si="3"/>
        <v>NO</v>
      </c>
      <c r="H39" s="33">
        <v>47</v>
      </c>
      <c r="I39" s="35">
        <v>39</v>
      </c>
      <c r="J39" s="4">
        <f t="shared" si="4"/>
        <v>8</v>
      </c>
      <c r="K39" s="4">
        <f t="shared" si="5"/>
        <v>86</v>
      </c>
      <c r="L39" s="5">
        <f t="shared" si="6"/>
        <v>0.5044299295091509</v>
      </c>
      <c r="M39" s="4" t="str">
        <f t="shared" si="7"/>
        <v>NO</v>
      </c>
      <c r="N39" s="5">
        <f t="shared" si="8"/>
        <v>0.2596685082872928</v>
      </c>
      <c r="O39" s="5">
        <f t="shared" si="9"/>
        <v>0.1620340150794925</v>
      </c>
      <c r="P39" s="5">
        <f t="shared" si="10"/>
        <v>0.09763449320780032</v>
      </c>
      <c r="Q39" s="5">
        <f t="shared" si="11"/>
        <v>0.4217025233667853</v>
      </c>
      <c r="R39" s="5">
        <f t="shared" si="12"/>
        <v>0.3793333341445792</v>
      </c>
      <c r="S39" s="4" t="str">
        <f t="shared" si="13"/>
        <v>NO</v>
      </c>
      <c r="T39" s="4">
        <v>281</v>
      </c>
      <c r="U39" s="12">
        <f t="shared" si="14"/>
        <v>134</v>
      </c>
      <c r="V39" s="13">
        <f t="shared" si="15"/>
        <v>0.47686832740213525</v>
      </c>
    </row>
    <row r="40" spans="1:22" ht="12.75" customHeight="1">
      <c r="A40" s="9" t="s">
        <v>28</v>
      </c>
      <c r="B40" s="33">
        <v>87</v>
      </c>
      <c r="C40" s="35">
        <v>78</v>
      </c>
      <c r="D40" s="4">
        <f t="shared" si="0"/>
        <v>9</v>
      </c>
      <c r="E40" s="4">
        <f t="shared" si="1"/>
        <v>165</v>
      </c>
      <c r="F40" s="5">
        <f t="shared" si="2"/>
        <v>0.5450162456765538</v>
      </c>
      <c r="G40" s="6" t="str">
        <f t="shared" si="3"/>
        <v>NO</v>
      </c>
      <c r="H40" s="33">
        <v>31</v>
      </c>
      <c r="I40" s="35">
        <v>34</v>
      </c>
      <c r="J40" s="4">
        <f t="shared" si="4"/>
        <v>-3</v>
      </c>
      <c r="K40" s="4">
        <f t="shared" si="5"/>
        <v>65</v>
      </c>
      <c r="L40" s="5">
        <f t="shared" si="6"/>
        <v>0.666732032552211</v>
      </c>
      <c r="M40" s="4" t="str">
        <f t="shared" si="7"/>
        <v>NO</v>
      </c>
      <c r="N40" s="5">
        <f t="shared" si="8"/>
        <v>0.3563218390804598</v>
      </c>
      <c r="O40" s="5">
        <f t="shared" si="9"/>
        <v>0.22510648401805913</v>
      </c>
      <c r="P40" s="5">
        <f t="shared" si="10"/>
        <v>0.13121535506240065</v>
      </c>
      <c r="Q40" s="5">
        <f t="shared" si="11"/>
        <v>0.5814283230985189</v>
      </c>
      <c r="R40" s="5">
        <f t="shared" si="12"/>
        <v>0.38404282987687305</v>
      </c>
      <c r="S40" s="4" t="str">
        <f t="shared" si="13"/>
        <v>NO</v>
      </c>
      <c r="T40" s="4">
        <v>173</v>
      </c>
      <c r="U40" s="12">
        <f t="shared" si="14"/>
        <v>56</v>
      </c>
      <c r="V40" s="13">
        <f t="shared" si="15"/>
        <v>0.3236994219653179</v>
      </c>
    </row>
    <row r="41" spans="1:22" ht="12.75" customHeight="1">
      <c r="A41" s="9" t="s">
        <v>35</v>
      </c>
      <c r="B41" s="33">
        <v>78</v>
      </c>
      <c r="C41" s="35">
        <v>74</v>
      </c>
      <c r="D41" s="4">
        <f t="shared" si="0"/>
        <v>4</v>
      </c>
      <c r="E41" s="4">
        <f t="shared" si="1"/>
        <v>152</v>
      </c>
      <c r="F41" s="5">
        <f t="shared" si="2"/>
        <v>0.5767282363027044</v>
      </c>
      <c r="G41" s="6" t="str">
        <f t="shared" si="3"/>
        <v>NO</v>
      </c>
      <c r="H41" s="33">
        <v>0</v>
      </c>
      <c r="I41" s="35">
        <v>30</v>
      </c>
      <c r="J41" s="4">
        <f t="shared" si="4"/>
        <v>-30</v>
      </c>
      <c r="K41" s="4">
        <f t="shared" si="5"/>
        <v>30</v>
      </c>
      <c r="L41" s="5" t="e">
        <f t="shared" si="6"/>
        <v>#DIV/0!</v>
      </c>
      <c r="M41" s="4" t="e">
        <f t="shared" si="7"/>
        <v>#DIV/0!</v>
      </c>
      <c r="N41" s="5">
        <f t="shared" si="8"/>
        <v>0</v>
      </c>
      <c r="O41" s="5">
        <f t="shared" si="9"/>
        <v>0.38461538461538464</v>
      </c>
      <c r="P41" s="5">
        <f t="shared" si="10"/>
        <v>-0.38461538461538464</v>
      </c>
      <c r="Q41" s="5">
        <f t="shared" si="11"/>
        <v>0.38461538461538464</v>
      </c>
      <c r="R41" s="5" t="e">
        <f t="shared" si="12"/>
        <v>#DIV/0!</v>
      </c>
      <c r="S41" s="4" t="e">
        <f t="shared" si="13"/>
        <v>#DIV/0!</v>
      </c>
      <c r="T41" s="4">
        <v>32</v>
      </c>
      <c r="U41" s="12">
        <f t="shared" si="14"/>
        <v>78</v>
      </c>
      <c r="V41" s="13">
        <f t="shared" si="15"/>
        <v>2.4375</v>
      </c>
    </row>
    <row r="42" spans="1:22" ht="12.75" customHeight="1">
      <c r="A42" s="9" t="s">
        <v>9</v>
      </c>
      <c r="B42" s="33">
        <v>75</v>
      </c>
      <c r="C42" s="35">
        <v>101</v>
      </c>
      <c r="D42" s="4">
        <f t="shared" si="0"/>
        <v>-26</v>
      </c>
      <c r="E42" s="4">
        <f t="shared" si="1"/>
        <v>176</v>
      </c>
      <c r="F42" s="5">
        <f t="shared" si="2"/>
        <v>0.8186423505572442</v>
      </c>
      <c r="G42" s="6" t="str">
        <f t="shared" si="3"/>
        <v>NO</v>
      </c>
      <c r="H42" s="33">
        <v>0</v>
      </c>
      <c r="I42" s="35">
        <v>30</v>
      </c>
      <c r="J42" s="4">
        <f t="shared" si="4"/>
        <v>-30</v>
      </c>
      <c r="K42" s="4">
        <f t="shared" si="5"/>
        <v>30</v>
      </c>
      <c r="L42" s="5" t="e">
        <f t="shared" si="6"/>
        <v>#DIV/0!</v>
      </c>
      <c r="M42" s="4" t="e">
        <f t="shared" si="7"/>
        <v>#DIV/0!</v>
      </c>
      <c r="N42" s="5">
        <f t="shared" si="8"/>
        <v>0</v>
      </c>
      <c r="O42" s="5">
        <f t="shared" si="9"/>
        <v>0.4</v>
      </c>
      <c r="P42" s="5">
        <f t="shared" si="10"/>
        <v>-0.4</v>
      </c>
      <c r="Q42" s="5">
        <f t="shared" si="11"/>
        <v>0.4</v>
      </c>
      <c r="R42" s="5" t="e">
        <f t="shared" si="12"/>
        <v>#DIV/0!</v>
      </c>
      <c r="S42" s="4" t="e">
        <f t="shared" si="13"/>
        <v>#DIV/0!</v>
      </c>
      <c r="T42" s="4">
        <v>51</v>
      </c>
      <c r="U42" s="12">
        <f t="shared" si="14"/>
        <v>75</v>
      </c>
      <c r="V42" s="13">
        <f t="shared" si="15"/>
        <v>1.4705882352941178</v>
      </c>
    </row>
    <row r="43" spans="1:22" ht="12.75">
      <c r="A43" s="9" t="s">
        <v>17</v>
      </c>
      <c r="B43" s="33">
        <v>49</v>
      </c>
      <c r="C43" s="35">
        <v>47</v>
      </c>
      <c r="D43" s="4">
        <f t="shared" si="0"/>
        <v>2</v>
      </c>
      <c r="E43" s="4">
        <f t="shared" si="1"/>
        <v>96</v>
      </c>
      <c r="F43" s="5">
        <f t="shared" si="2"/>
        <v>0.5830903790087463</v>
      </c>
      <c r="G43" s="6" t="str">
        <f t="shared" si="3"/>
        <v>NO</v>
      </c>
      <c r="H43" s="33">
        <v>0</v>
      </c>
      <c r="I43" s="35">
        <v>30</v>
      </c>
      <c r="J43" s="4">
        <f t="shared" si="4"/>
        <v>-30</v>
      </c>
      <c r="K43" s="4">
        <f t="shared" si="5"/>
        <v>30</v>
      </c>
      <c r="L43" s="5" t="e">
        <f t="shared" si="6"/>
        <v>#DIV/0!</v>
      </c>
      <c r="M43" s="4" t="e">
        <f t="shared" si="7"/>
        <v>#DIV/0!</v>
      </c>
      <c r="N43" s="5">
        <f t="shared" si="8"/>
        <v>0</v>
      </c>
      <c r="O43" s="5">
        <f t="shared" si="9"/>
        <v>0.6122448979591837</v>
      </c>
      <c r="P43" s="5">
        <f t="shared" si="10"/>
        <v>-0.6122448979591837</v>
      </c>
      <c r="Q43" s="5">
        <f t="shared" si="11"/>
        <v>0.6122448979591837</v>
      </c>
      <c r="R43" s="5" t="e">
        <f t="shared" si="12"/>
        <v>#DIV/0!</v>
      </c>
      <c r="S43" s="4" t="e">
        <f t="shared" si="13"/>
        <v>#DIV/0!</v>
      </c>
      <c r="T43" s="4">
        <v>49</v>
      </c>
      <c r="U43" s="12">
        <f t="shared" si="14"/>
        <v>49</v>
      </c>
      <c r="V43" s="13">
        <f t="shared" si="15"/>
        <v>1</v>
      </c>
    </row>
    <row r="44" spans="1:22" ht="12.75">
      <c r="A44" s="26"/>
      <c r="B44" s="27"/>
      <c r="C44" s="28"/>
      <c r="D44" s="29"/>
      <c r="E44" s="29"/>
      <c r="F44" s="30"/>
      <c r="G44" s="28"/>
      <c r="H44" s="27"/>
      <c r="I44" s="28"/>
      <c r="J44" s="29"/>
      <c r="K44" s="29"/>
      <c r="L44" s="30"/>
      <c r="M44" s="29"/>
      <c r="N44" s="30"/>
      <c r="O44" s="30"/>
      <c r="P44" s="30"/>
      <c r="Q44" s="30"/>
      <c r="R44" s="30"/>
      <c r="S44" s="29"/>
      <c r="T44" s="29"/>
      <c r="U44" s="31"/>
      <c r="V44" s="32"/>
    </row>
    <row r="45" ht="12.75">
      <c r="A45" s="3" t="s">
        <v>56</v>
      </c>
    </row>
    <row r="47" ht="12.75">
      <c r="H47" s="1"/>
    </row>
    <row r="48" ht="12.75">
      <c r="H48" s="25"/>
    </row>
  </sheetData>
  <sheetProtection/>
  <autoFilter ref="A4:V42">
    <sortState ref="A5:V48">
      <sortCondition descending="1" sortBy="value" ref="B5:B48"/>
    </sortState>
  </autoFilter>
  <mergeCells count="4">
    <mergeCell ref="T3:V3"/>
    <mergeCell ref="B3:G3"/>
    <mergeCell ref="H3:M3"/>
    <mergeCell ref="N3:S3"/>
  </mergeCells>
  <conditionalFormatting sqref="G5:G42 M5:M42 S5:S42">
    <cfRule type="cellIs" priority="1" dxfId="2" operator="equal" stopIfTrue="1">
      <formula>"#DIC/0!"</formula>
    </cfRule>
    <cfRule type="cellIs" priority="2" dxfId="1" operator="equal" stopIfTrue="1">
      <formula>"NO"</formula>
    </cfRule>
    <cfRule type="cellIs" priority="3" dxfId="0" operator="equal" stopIfTrue="1">
      <formula>"YES"</formula>
    </cfRule>
  </conditionalFormatting>
  <printOptions/>
  <pageMargins left="0.25" right="0.25" top="0.75" bottom="0.75" header="0.3" footer="0.3"/>
  <pageSetup fitToHeight="1" fitToWidth="1" horizontalDpi="600" verticalDpi="600" orientation="landscape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51"/>
  <sheetViews>
    <sheetView zoomScalePageLayoutView="0" workbookViewId="0" topLeftCell="A1">
      <selection activeCell="A44" sqref="A44"/>
    </sheetView>
  </sheetViews>
  <sheetFormatPr defaultColWidth="9.140625" defaultRowHeight="12.75"/>
  <cols>
    <col min="1" max="1" width="36.7109375" style="3" customWidth="1"/>
    <col min="3" max="7" width="10.7109375" style="0" customWidth="1"/>
    <col min="12" max="12" width="10.8515625" style="0" customWidth="1"/>
    <col min="13" max="13" width="10.421875" style="0" customWidth="1"/>
    <col min="18" max="18" width="11.140625" style="0" customWidth="1"/>
    <col min="19" max="19" width="11.421875" style="0" customWidth="1"/>
  </cols>
  <sheetData>
    <row r="1" ht="12.75">
      <c r="A1" s="3" t="s">
        <v>55</v>
      </c>
    </row>
    <row r="2" ht="12.75">
      <c r="A2" s="3" t="s">
        <v>53</v>
      </c>
    </row>
    <row r="3" spans="2:25" ht="76.5" customHeight="1">
      <c r="B3" s="37" t="s">
        <v>42</v>
      </c>
      <c r="C3" s="37"/>
      <c r="D3" s="37"/>
      <c r="E3" s="37"/>
      <c r="F3" s="37"/>
      <c r="G3" s="37"/>
      <c r="H3" s="37" t="s">
        <v>43</v>
      </c>
      <c r="I3" s="37"/>
      <c r="J3" s="37"/>
      <c r="K3" s="37"/>
      <c r="L3" s="37"/>
      <c r="M3" s="37"/>
      <c r="N3" s="37" t="s">
        <v>44</v>
      </c>
      <c r="O3" s="37"/>
      <c r="P3" s="37"/>
      <c r="Q3" s="37"/>
      <c r="R3" s="37"/>
      <c r="S3" s="37"/>
      <c r="T3" s="36" t="s">
        <v>52</v>
      </c>
      <c r="U3" s="36"/>
      <c r="V3" s="36"/>
      <c r="X3" s="2"/>
      <c r="Y3" s="25"/>
    </row>
    <row r="4" spans="1:22" s="2" customFormat="1" ht="38.25">
      <c r="A4" s="8" t="s">
        <v>0</v>
      </c>
      <c r="B4" s="10" t="s">
        <v>1</v>
      </c>
      <c r="C4" s="10" t="s">
        <v>2</v>
      </c>
      <c r="D4" s="10" t="s">
        <v>45</v>
      </c>
      <c r="E4" s="10" t="s">
        <v>46</v>
      </c>
      <c r="F4" s="10" t="s">
        <v>47</v>
      </c>
      <c r="G4" s="10" t="s">
        <v>48</v>
      </c>
      <c r="H4" s="10" t="s">
        <v>1</v>
      </c>
      <c r="I4" s="10" t="s">
        <v>2</v>
      </c>
      <c r="J4" s="10" t="s">
        <v>45</v>
      </c>
      <c r="K4" s="10" t="s">
        <v>46</v>
      </c>
      <c r="L4" s="10" t="s">
        <v>47</v>
      </c>
      <c r="M4" s="10" t="s">
        <v>48</v>
      </c>
      <c r="N4" s="10" t="s">
        <v>1</v>
      </c>
      <c r="O4" s="10" t="s">
        <v>2</v>
      </c>
      <c r="P4" s="10" t="s">
        <v>45</v>
      </c>
      <c r="Q4" s="10" t="s">
        <v>46</v>
      </c>
      <c r="R4" s="10" t="s">
        <v>47</v>
      </c>
      <c r="S4" s="10" t="s">
        <v>48</v>
      </c>
      <c r="T4" s="11" t="s">
        <v>49</v>
      </c>
      <c r="U4" s="11" t="s">
        <v>50</v>
      </c>
      <c r="V4" s="11" t="s">
        <v>51</v>
      </c>
    </row>
    <row r="5" spans="1:22" ht="12.75" customHeight="1">
      <c r="A5" s="9"/>
      <c r="B5" s="40">
        <f>SUM(B1:B4)</f>
        <v>0</v>
      </c>
      <c r="C5" s="42"/>
      <c r="D5" s="7"/>
      <c r="E5" s="7"/>
      <c r="F5" s="7"/>
      <c r="G5" s="7"/>
      <c r="H5" s="40">
        <f>SUM(H1:H4)</f>
        <v>0</v>
      </c>
      <c r="I5" s="42"/>
      <c r="J5" s="7"/>
      <c r="K5" s="7"/>
      <c r="L5" s="7"/>
      <c r="M5" s="7"/>
      <c r="N5" s="7"/>
      <c r="O5" s="7"/>
      <c r="P5" s="7"/>
      <c r="Q5" s="7"/>
      <c r="R5" s="7"/>
      <c r="S5" s="7"/>
      <c r="T5" s="4">
        <f>SUM(T1:T4)</f>
        <v>0</v>
      </c>
      <c r="U5" s="7"/>
      <c r="V5" s="7"/>
    </row>
    <row r="6" spans="1:22" ht="12.75" customHeight="1">
      <c r="A6" s="19" t="s">
        <v>3</v>
      </c>
      <c r="B6" s="38">
        <v>253545</v>
      </c>
      <c r="C6" s="34">
        <v>3553</v>
      </c>
      <c r="D6" s="20">
        <f>B6-C6</f>
        <v>249992</v>
      </c>
      <c r="E6" s="20">
        <f>B6+C6</f>
        <v>257098</v>
      </c>
      <c r="F6" s="21">
        <f>(C6/1.645)/B6</f>
        <v>0.008518718252984234</v>
      </c>
      <c r="G6" s="6" t="str">
        <f>IF(F6&lt;15%,"YES","NO")</f>
        <v>YES</v>
      </c>
      <c r="H6" s="38">
        <v>109030</v>
      </c>
      <c r="I6" s="34">
        <v>3015</v>
      </c>
      <c r="J6" s="20">
        <f>H6-I6</f>
        <v>106015</v>
      </c>
      <c r="K6" s="20">
        <f>H6+I6</f>
        <v>112045</v>
      </c>
      <c r="L6" s="21">
        <f>(I6/1.645)/H6</f>
        <v>0.016810297603598687</v>
      </c>
      <c r="M6" s="4" t="str">
        <f>IF(L6&lt;15%,"YES","NO")</f>
        <v>YES</v>
      </c>
      <c r="N6" s="21">
        <f>H6/B6</f>
        <v>0.43002228401269993</v>
      </c>
      <c r="O6" s="21">
        <f>(SQRT(I6^2-(N6^2*C6^2)))/B6</f>
        <v>0.010251434765663122</v>
      </c>
      <c r="P6" s="21">
        <f>N6-O6</f>
        <v>0.4197708492470368</v>
      </c>
      <c r="Q6" s="21">
        <f>N6+O6</f>
        <v>0.4402737187783631</v>
      </c>
      <c r="R6" s="21">
        <f>(O6/1.645)/N6</f>
        <v>0.014491982088307622</v>
      </c>
      <c r="S6" s="4" t="str">
        <f>IF(R6&lt;15%,"YES","NO")</f>
        <v>YES</v>
      </c>
      <c r="T6" s="20">
        <v>168283</v>
      </c>
      <c r="U6" s="22">
        <f>B6-T6</f>
        <v>85262</v>
      </c>
      <c r="V6" s="23">
        <f>U6/T6</f>
        <v>0.5066584265790365</v>
      </c>
    </row>
    <row r="7" spans="1:22" ht="12.75" customHeight="1">
      <c r="A7" s="19" t="s">
        <v>24</v>
      </c>
      <c r="B7" s="38">
        <v>11501</v>
      </c>
      <c r="C7" s="34">
        <v>1236</v>
      </c>
      <c r="D7" s="20">
        <f>B7-C7</f>
        <v>10265</v>
      </c>
      <c r="E7" s="20">
        <f>B7+C7</f>
        <v>12737</v>
      </c>
      <c r="F7" s="21">
        <f>(C7/1.645)/B7</f>
        <v>0.06533064787018653</v>
      </c>
      <c r="G7" s="6" t="str">
        <f>IF(F7&lt;15%,"YES","NO")</f>
        <v>YES</v>
      </c>
      <c r="H7" s="38">
        <v>4150</v>
      </c>
      <c r="I7" s="35">
        <v>650</v>
      </c>
      <c r="J7" s="20">
        <f>H7-I7</f>
        <v>3500</v>
      </c>
      <c r="K7" s="20">
        <f>H7+I7</f>
        <v>4800</v>
      </c>
      <c r="L7" s="21">
        <f>(I7/1.645)/H7</f>
        <v>0.09521368147361482</v>
      </c>
      <c r="M7" s="4" t="str">
        <f>IF(L7&lt;15%,"YES","NO")</f>
        <v>YES</v>
      </c>
      <c r="N7" s="21">
        <f>H7/B7</f>
        <v>0.3608381879836536</v>
      </c>
      <c r="O7" s="21">
        <f>(SQRT(I7^2-(N7^2*C7^2)))/B7</f>
        <v>0.04111385711976582</v>
      </c>
      <c r="P7" s="21">
        <f>N7-O7</f>
        <v>0.31972433086388774</v>
      </c>
      <c r="Q7" s="21">
        <f>N7+O7</f>
        <v>0.4019520451034194</v>
      </c>
      <c r="R7" s="21">
        <f>(O7/1.645)/N7</f>
        <v>0.06926436016177928</v>
      </c>
      <c r="S7" s="4" t="str">
        <f>IF(R7&lt;15%,"YES","NO")</f>
        <v>YES</v>
      </c>
      <c r="T7" s="20">
        <v>8054</v>
      </c>
      <c r="U7" s="22">
        <f>B7-T7</f>
        <v>3447</v>
      </c>
      <c r="V7" s="23">
        <f>U7/T7</f>
        <v>0.4279860938664018</v>
      </c>
    </row>
    <row r="8" spans="1:22" ht="12.75">
      <c r="A8" s="19" t="s">
        <v>31</v>
      </c>
      <c r="B8" s="38">
        <v>10772</v>
      </c>
      <c r="C8" s="34">
        <v>1170</v>
      </c>
      <c r="D8" s="20">
        <f>B8-C8</f>
        <v>9602</v>
      </c>
      <c r="E8" s="20">
        <f>B8+C8</f>
        <v>11942</v>
      </c>
      <c r="F8" s="21">
        <f>(C8/1.645)/B8</f>
        <v>0.06602731160489257</v>
      </c>
      <c r="G8" s="6" t="str">
        <f>IF(F8&lt;15%,"YES","NO")</f>
        <v>YES</v>
      </c>
      <c r="H8" s="38">
        <v>6253</v>
      </c>
      <c r="I8" s="35">
        <v>719</v>
      </c>
      <c r="J8" s="20">
        <f>H8-I8</f>
        <v>5534</v>
      </c>
      <c r="K8" s="20">
        <f>H8+I8</f>
        <v>6972</v>
      </c>
      <c r="L8" s="21">
        <f>(I8/1.645)/H8</f>
        <v>0.06989957890121556</v>
      </c>
      <c r="M8" s="4" t="str">
        <f>IF(L8&lt;15%,"YES","NO")</f>
        <v>YES</v>
      </c>
      <c r="N8" s="21">
        <f>H8/B8</f>
        <v>0.5804864463423691</v>
      </c>
      <c r="O8" s="21">
        <f>(SQRT(I8^2-(N8^2*C8^2)))/B8</f>
        <v>0.021907526282104427</v>
      </c>
      <c r="P8" s="21">
        <f>N8-O8</f>
        <v>0.5585789200602647</v>
      </c>
      <c r="Q8" s="21">
        <f>N8+O8</f>
        <v>0.6023939726244736</v>
      </c>
      <c r="R8" s="21">
        <f>(O8/1.645)/N8</f>
        <v>0.02294221551632883</v>
      </c>
      <c r="S8" s="4" t="str">
        <f>IF(R8&lt;15%,"YES","NO")</f>
        <v>YES</v>
      </c>
      <c r="T8" s="20">
        <v>6764</v>
      </c>
      <c r="U8" s="22">
        <f>B8-T8</f>
        <v>4008</v>
      </c>
      <c r="V8" s="23">
        <f>U8/T8</f>
        <v>0.5925487876995861</v>
      </c>
    </row>
    <row r="9" spans="1:22" ht="12.75" customHeight="1">
      <c r="A9" s="19" t="s">
        <v>32</v>
      </c>
      <c r="B9" s="38">
        <v>7335</v>
      </c>
      <c r="C9" s="35">
        <v>948</v>
      </c>
      <c r="D9" s="20">
        <f>B9-C9</f>
        <v>6387</v>
      </c>
      <c r="E9" s="20">
        <f>B9+C9</f>
        <v>8283</v>
      </c>
      <c r="F9" s="21">
        <f>(C9/1.645)/B9</f>
        <v>0.07856738831807361</v>
      </c>
      <c r="G9" s="6" t="str">
        <f>IF(F9&lt;15%,"YES","NO")</f>
        <v>YES</v>
      </c>
      <c r="H9" s="38">
        <v>1262</v>
      </c>
      <c r="I9" s="35">
        <v>324</v>
      </c>
      <c r="J9" s="20">
        <f>H9-I9</f>
        <v>938</v>
      </c>
      <c r="K9" s="20">
        <f>H9+I9</f>
        <v>1586</v>
      </c>
      <c r="L9" s="21">
        <f>(I9/1.645)/H9</f>
        <v>0.15607011594468181</v>
      </c>
      <c r="M9" s="4" t="str">
        <f>IF(L9&lt;15%,"YES","NO")</f>
        <v>NO</v>
      </c>
      <c r="N9" s="21">
        <f>H9/B9</f>
        <v>0.17205180640763462</v>
      </c>
      <c r="O9" s="21">
        <f>(SQRT(I9^2-(N9^2*C9^2)))/B9</f>
        <v>0.03816650109835525</v>
      </c>
      <c r="P9" s="21">
        <f>N9-O9</f>
        <v>0.13388530530927936</v>
      </c>
      <c r="Q9" s="21">
        <f>N9+O9</f>
        <v>0.21021830750598988</v>
      </c>
      <c r="R9" s="21">
        <f>(O9/1.645)/N9</f>
        <v>0.1348519431964681</v>
      </c>
      <c r="S9" s="4" t="str">
        <f>IF(R9&lt;15%,"YES","NO")</f>
        <v>YES</v>
      </c>
      <c r="T9" s="20">
        <v>2286</v>
      </c>
      <c r="U9" s="22">
        <f>B9-T9</f>
        <v>5049</v>
      </c>
      <c r="V9" s="23">
        <f>U9/T9</f>
        <v>2.2086614173228347</v>
      </c>
    </row>
    <row r="10" spans="1:22" ht="12.75" customHeight="1">
      <c r="A10" s="9" t="s">
        <v>4</v>
      </c>
      <c r="B10" s="38">
        <v>5342</v>
      </c>
      <c r="C10" s="35">
        <v>913</v>
      </c>
      <c r="D10" s="4">
        <f>B10-C10</f>
        <v>4429</v>
      </c>
      <c r="E10" s="4">
        <f>B10+C10</f>
        <v>6255</v>
      </c>
      <c r="F10" s="5">
        <f>(C10/1.645)/B10</f>
        <v>0.10389651770280588</v>
      </c>
      <c r="G10" s="6" t="str">
        <f>IF(F10&lt;15%,"YES","NO")</f>
        <v>YES</v>
      </c>
      <c r="H10" s="39">
        <v>867</v>
      </c>
      <c r="I10" s="35">
        <v>271</v>
      </c>
      <c r="J10" s="4">
        <f>H10-I10</f>
        <v>596</v>
      </c>
      <c r="K10" s="4">
        <f>H10+I10</f>
        <v>1138</v>
      </c>
      <c r="L10" s="5">
        <f>(I10/1.645)/H10</f>
        <v>0.19001342714808078</v>
      </c>
      <c r="M10" s="4" t="str">
        <f>IF(L10&lt;15%,"YES","NO")</f>
        <v>NO</v>
      </c>
      <c r="N10" s="5">
        <f>H10/B10</f>
        <v>0.16229876450767503</v>
      </c>
      <c r="O10" s="5">
        <f>(SQRT(I10^2-(N10^2*C10^2)))/B10</f>
        <v>0.0424749106999922</v>
      </c>
      <c r="P10" s="5">
        <f>N10-O10</f>
        <v>0.11982385380768282</v>
      </c>
      <c r="Q10" s="5">
        <f>N10+O10</f>
        <v>0.20477367520766723</v>
      </c>
      <c r="R10" s="5">
        <f>(O10/1.645)/N10</f>
        <v>0.15909310514849329</v>
      </c>
      <c r="S10" s="4" t="str">
        <f>IF(R10&lt;15%,"YES","NO")</f>
        <v>NO</v>
      </c>
      <c r="T10" s="4">
        <v>3591</v>
      </c>
      <c r="U10" s="12">
        <f>B10-T10</f>
        <v>1751</v>
      </c>
      <c r="V10" s="13">
        <f>U10/T10</f>
        <v>0.4876079086605402</v>
      </c>
    </row>
    <row r="11" spans="1:22" ht="12.75" customHeight="1">
      <c r="A11" s="9" t="s">
        <v>20</v>
      </c>
      <c r="B11" s="38">
        <v>4583</v>
      </c>
      <c r="C11" s="35">
        <v>705</v>
      </c>
      <c r="D11" s="4">
        <f>B11-C11</f>
        <v>3878</v>
      </c>
      <c r="E11" s="4">
        <f>B11+C11</f>
        <v>5288</v>
      </c>
      <c r="F11" s="5">
        <f>(C11/1.645)/B11</f>
        <v>0.09351329447336429</v>
      </c>
      <c r="G11" s="6" t="str">
        <f>IF(F11&lt;15%,"YES","NO")</f>
        <v>YES</v>
      </c>
      <c r="H11" s="38">
        <v>1013</v>
      </c>
      <c r="I11" s="35">
        <v>302</v>
      </c>
      <c r="J11" s="4">
        <f>H11-I11</f>
        <v>711</v>
      </c>
      <c r="K11" s="4">
        <f>H11+I11</f>
        <v>1315</v>
      </c>
      <c r="L11" s="5">
        <f>(I11/1.645)/H11</f>
        <v>0.181230627976128</v>
      </c>
      <c r="M11" s="4" t="str">
        <f>IF(L11&lt;15%,"YES","NO")</f>
        <v>NO</v>
      </c>
      <c r="N11" s="5">
        <f>H11/B11</f>
        <v>0.2210342570368754</v>
      </c>
      <c r="O11" s="5">
        <f>(SQRT(I11^2-(N11^2*C11^2)))/B11</f>
        <v>0.0564458799983847</v>
      </c>
      <c r="P11" s="5">
        <f>N11-O11</f>
        <v>0.16458837703849072</v>
      </c>
      <c r="Q11" s="5">
        <f>N11+O11</f>
        <v>0.2774801370352601</v>
      </c>
      <c r="R11" s="5">
        <f>(O11/1.645)/N11</f>
        <v>0.15524111656825829</v>
      </c>
      <c r="S11" s="4" t="str">
        <f>IF(R11&lt;15%,"YES","NO")</f>
        <v>NO</v>
      </c>
      <c r="T11" s="4">
        <v>1745</v>
      </c>
      <c r="U11" s="12">
        <f>B11-T11</f>
        <v>2838</v>
      </c>
      <c r="V11" s="13">
        <f>U11/T11</f>
        <v>1.6263610315186245</v>
      </c>
    </row>
    <row r="12" spans="1:22" ht="12.75" customHeight="1">
      <c r="A12" s="19" t="s">
        <v>26</v>
      </c>
      <c r="B12" s="38">
        <v>4503</v>
      </c>
      <c r="C12" s="35">
        <v>727</v>
      </c>
      <c r="D12" s="20">
        <f>B12-C12</f>
        <v>3776</v>
      </c>
      <c r="E12" s="20">
        <f>B12+C12</f>
        <v>5230</v>
      </c>
      <c r="F12" s="21">
        <f>(C12/1.645)/B12</f>
        <v>0.09814463441123682</v>
      </c>
      <c r="G12" s="6" t="str">
        <f>IF(F12&lt;15%,"YES","NO")</f>
        <v>YES</v>
      </c>
      <c r="H12" s="38">
        <v>1575</v>
      </c>
      <c r="I12" s="35">
        <v>280</v>
      </c>
      <c r="J12" s="20">
        <f>H12-I12</f>
        <v>1295</v>
      </c>
      <c r="K12" s="20">
        <f>H12+I12</f>
        <v>1855</v>
      </c>
      <c r="L12" s="21">
        <f>(I12/1.645)/H12</f>
        <v>0.10807159743329955</v>
      </c>
      <c r="M12" s="4" t="str">
        <f>IF(L12&lt;15%,"YES","NO")</f>
        <v>YES</v>
      </c>
      <c r="N12" s="21">
        <f>H12/B12</f>
        <v>0.3497668221185876</v>
      </c>
      <c r="O12" s="21">
        <f>(SQRT(I12^2-(N12^2*C12^2)))/B12</f>
        <v>0.026032395812182713</v>
      </c>
      <c r="P12" s="21">
        <f>N12-O12</f>
        <v>0.3237344263064049</v>
      </c>
      <c r="Q12" s="21">
        <f>N12+O12</f>
        <v>0.3757992179307703</v>
      </c>
      <c r="R12" s="21">
        <f>(O12/1.645)/N12</f>
        <v>0.04524489924919526</v>
      </c>
      <c r="S12" s="4" t="str">
        <f>IF(R12&lt;15%,"YES","NO")</f>
        <v>YES</v>
      </c>
      <c r="T12" s="24">
        <v>344</v>
      </c>
      <c r="U12" s="22">
        <f>B12-T12</f>
        <v>4159</v>
      </c>
      <c r="V12" s="23">
        <f>U12/T12</f>
        <v>12.090116279069768</v>
      </c>
    </row>
    <row r="13" spans="1:22" ht="12.75" customHeight="1">
      <c r="A13" s="9" t="s">
        <v>21</v>
      </c>
      <c r="B13" s="38">
        <v>3323</v>
      </c>
      <c r="C13" s="35">
        <v>844</v>
      </c>
      <c r="D13" s="4">
        <f>B13-C13</f>
        <v>2479</v>
      </c>
      <c r="E13" s="4">
        <f>B13+C13</f>
        <v>4167</v>
      </c>
      <c r="F13" s="5">
        <f>(C13/1.645)/B13</f>
        <v>0.1543996114398404</v>
      </c>
      <c r="G13" s="6" t="str">
        <f>IF(F13&lt;15%,"YES","NO")</f>
        <v>NO</v>
      </c>
      <c r="H13" s="38">
        <v>1023</v>
      </c>
      <c r="I13" s="35">
        <v>407</v>
      </c>
      <c r="J13" s="4">
        <f>H13-I13</f>
        <v>616</v>
      </c>
      <c r="K13" s="4">
        <f>H13+I13</f>
        <v>1430</v>
      </c>
      <c r="L13" s="5">
        <f>(I13/1.645)/H13</f>
        <v>0.2418537765140373</v>
      </c>
      <c r="M13" s="4" t="str">
        <f>IF(L13&lt;15%,"YES","NO")</f>
        <v>NO</v>
      </c>
      <c r="N13" s="5">
        <f>H13/B13</f>
        <v>0.3078543484802889</v>
      </c>
      <c r="O13" s="5">
        <f>(SQRT(I13^2-(N13^2*C13^2)))/B13</f>
        <v>0.09427313247461344</v>
      </c>
      <c r="P13" s="5">
        <f>N13-O13</f>
        <v>0.21358121600567548</v>
      </c>
      <c r="Q13" s="5">
        <f>N13+O13</f>
        <v>0.40212748095490236</v>
      </c>
      <c r="R13" s="5">
        <f>(O13/1.645)/N13</f>
        <v>0.18615587340003056</v>
      </c>
      <c r="S13" s="4" t="str">
        <f>IF(R13&lt;15%,"YES","NO")</f>
        <v>NO</v>
      </c>
      <c r="T13" s="4">
        <v>1370</v>
      </c>
      <c r="U13" s="12">
        <f>B13-T13</f>
        <v>1953</v>
      </c>
      <c r="V13" s="13">
        <f>U13/T13</f>
        <v>1.4255474452554744</v>
      </c>
    </row>
    <row r="14" spans="1:22" ht="12.75">
      <c r="A14" s="19" t="s">
        <v>38</v>
      </c>
      <c r="B14" s="38">
        <v>3257</v>
      </c>
      <c r="C14" s="35">
        <v>745</v>
      </c>
      <c r="D14" s="20">
        <f>B14-C14</f>
        <v>2512</v>
      </c>
      <c r="E14" s="20">
        <f>B14+C14</f>
        <v>4002</v>
      </c>
      <c r="F14" s="21">
        <f>(C14/1.645)/B14</f>
        <v>0.13905051826647866</v>
      </c>
      <c r="G14" s="6" t="str">
        <f>IF(F14&lt;15%,"YES","NO")</f>
        <v>YES</v>
      </c>
      <c r="H14" s="38">
        <v>1346</v>
      </c>
      <c r="I14" s="35">
        <v>438</v>
      </c>
      <c r="J14" s="20">
        <f>H14-I14</f>
        <v>908</v>
      </c>
      <c r="K14" s="20">
        <f>H14+I14</f>
        <v>1784</v>
      </c>
      <c r="L14" s="21">
        <f>(I14/1.645)/H14</f>
        <v>0.1978167891354322</v>
      </c>
      <c r="M14" s="4" t="str">
        <f>IF(L14&lt;15%,"YES","NO")</f>
        <v>NO</v>
      </c>
      <c r="N14" s="21">
        <f>H14/B14</f>
        <v>0.4132637396377034</v>
      </c>
      <c r="O14" s="21">
        <f>(SQRT(I14^2-(N14^2*C14^2)))/B14</f>
        <v>0.09565038061087013</v>
      </c>
      <c r="P14" s="21">
        <f>N14-O14</f>
        <v>0.3176133590268333</v>
      </c>
      <c r="Q14" s="21">
        <f>N14+O14</f>
        <v>0.5089141202485735</v>
      </c>
      <c r="R14" s="21">
        <f>(O14/1.645)/N14</f>
        <v>0.1406998060896878</v>
      </c>
      <c r="S14" s="4" t="str">
        <f>IF(R14&lt;15%,"YES","NO")</f>
        <v>YES</v>
      </c>
      <c r="T14" s="20">
        <v>1396</v>
      </c>
      <c r="U14" s="22">
        <f>B14-T14</f>
        <v>1861</v>
      </c>
      <c r="V14" s="23">
        <f>U14/T14</f>
        <v>1.3330945558739256</v>
      </c>
    </row>
    <row r="15" spans="1:22" ht="12.75" customHeight="1">
      <c r="A15" s="9" t="s">
        <v>22</v>
      </c>
      <c r="B15" s="38">
        <v>3071</v>
      </c>
      <c r="C15" s="35">
        <v>619</v>
      </c>
      <c r="D15" s="4">
        <f>B15-C15</f>
        <v>2452</v>
      </c>
      <c r="E15" s="4">
        <f>B15+C15</f>
        <v>3690</v>
      </c>
      <c r="F15" s="5">
        <f>(C15/1.645)/B15</f>
        <v>0.12253070443278082</v>
      </c>
      <c r="G15" s="6" t="str">
        <f>IF(F15&lt;15%,"YES","NO")</f>
        <v>YES</v>
      </c>
      <c r="H15" s="39">
        <v>441</v>
      </c>
      <c r="I15" s="35">
        <v>174</v>
      </c>
      <c r="J15" s="4">
        <f>H15-I15</f>
        <v>267</v>
      </c>
      <c r="K15" s="4">
        <f>H15+I15</f>
        <v>615</v>
      </c>
      <c r="L15" s="5">
        <f>(I15/1.645)/H15</f>
        <v>0.23985278001778218</v>
      </c>
      <c r="M15" s="4" t="str">
        <f>IF(L15&lt;15%,"YES","NO")</f>
        <v>NO</v>
      </c>
      <c r="N15" s="5">
        <f>H15/B15</f>
        <v>0.14360143275805926</v>
      </c>
      <c r="O15" s="5">
        <f>(SQRT(I15^2-(N15^2*C15^2)))/B15</f>
        <v>0.04870782560588363</v>
      </c>
      <c r="P15" s="5">
        <f>N15-O15</f>
        <v>0.09489360715217562</v>
      </c>
      <c r="Q15" s="5">
        <f>N15+O15</f>
        <v>0.1923092583639429</v>
      </c>
      <c r="R15" s="5">
        <f>(O15/1.645)/N15</f>
        <v>0.20619307106075394</v>
      </c>
      <c r="S15" s="4" t="str">
        <f>IF(R15&lt;15%,"YES","NO")</f>
        <v>NO</v>
      </c>
      <c r="T15" s="4">
        <v>1159</v>
      </c>
      <c r="U15" s="12">
        <f>B15-T15</f>
        <v>1912</v>
      </c>
      <c r="V15" s="13">
        <f>U15/T15</f>
        <v>1.6496980155306298</v>
      </c>
    </row>
    <row r="16" spans="1:22" ht="12.75">
      <c r="A16" s="9" t="s">
        <v>8</v>
      </c>
      <c r="B16" s="38">
        <v>3002</v>
      </c>
      <c r="C16" s="35">
        <v>492</v>
      </c>
      <c r="D16" s="4">
        <f>B16-C16</f>
        <v>2510</v>
      </c>
      <c r="E16" s="4">
        <f>B16+C16</f>
        <v>3494</v>
      </c>
      <c r="F16" s="5">
        <f>(C16/1.645)/B16</f>
        <v>0.09962962887963243</v>
      </c>
      <c r="G16" s="6" t="str">
        <f>IF(F16&lt;15%,"YES","NO")</f>
        <v>YES</v>
      </c>
      <c r="H16" s="39">
        <v>217</v>
      </c>
      <c r="I16" s="35">
        <v>72</v>
      </c>
      <c r="J16" s="4">
        <f>H16-I16</f>
        <v>145</v>
      </c>
      <c r="K16" s="4">
        <f>H16+I16</f>
        <v>289</v>
      </c>
      <c r="L16" s="5">
        <f>(I16/1.645)/H16</f>
        <v>0.2017004468225176</v>
      </c>
      <c r="M16" s="4" t="str">
        <f>IF(L16&lt;15%,"YES","NO")</f>
        <v>NO</v>
      </c>
      <c r="N16" s="5">
        <f>H16/B16</f>
        <v>0.07228514323784144</v>
      </c>
      <c r="O16" s="5">
        <f>(SQRT(I16^2-(N16^2*C16^2)))/B16</f>
        <v>0.020853885566787037</v>
      </c>
      <c r="P16" s="5">
        <f>N16-O16</f>
        <v>0.0514312576710544</v>
      </c>
      <c r="Q16" s="5">
        <f>N16+O16</f>
        <v>0.09313902880462847</v>
      </c>
      <c r="R16" s="5">
        <f>(O16/1.645)/N16</f>
        <v>0.1753767581457417</v>
      </c>
      <c r="S16" s="4" t="str">
        <f>IF(R16&lt;15%,"YES","NO")</f>
        <v>NO</v>
      </c>
      <c r="T16" s="4">
        <v>4504</v>
      </c>
      <c r="U16" s="12">
        <f>B16-T16</f>
        <v>-1502</v>
      </c>
      <c r="V16" s="13">
        <f>U16/T16</f>
        <v>-0.33348134991119005</v>
      </c>
    </row>
    <row r="17" spans="1:22" ht="12.75" customHeight="1">
      <c r="A17" s="9" t="s">
        <v>40</v>
      </c>
      <c r="B17" s="38">
        <v>2651</v>
      </c>
      <c r="C17" s="35">
        <v>653</v>
      </c>
      <c r="D17" s="4">
        <f>B17-C17</f>
        <v>1998</v>
      </c>
      <c r="E17" s="4">
        <f>B17+C17</f>
        <v>3304</v>
      </c>
      <c r="F17" s="5">
        <f>(C17/1.645)/B17</f>
        <v>0.1497399043086339</v>
      </c>
      <c r="G17" s="6" t="str">
        <f>IF(F17&lt;15%,"YES","NO")</f>
        <v>YES</v>
      </c>
      <c r="H17" s="39">
        <v>933</v>
      </c>
      <c r="I17" s="35">
        <v>385</v>
      </c>
      <c r="J17" s="4">
        <f>H17-I17</f>
        <v>548</v>
      </c>
      <c r="K17" s="4">
        <f>H17+I17</f>
        <v>1318</v>
      </c>
      <c r="L17" s="5">
        <f>(I17/1.645)/H17</f>
        <v>0.25084946751499393</v>
      </c>
      <c r="M17" s="4" t="str">
        <f>IF(L17&lt;15%,"YES","NO")</f>
        <v>NO</v>
      </c>
      <c r="N17" s="5">
        <f>H17/B17</f>
        <v>0.35194266314598266</v>
      </c>
      <c r="O17" s="5">
        <f>(SQRT(I17^2-(N17^2*C17^2)))/B17</f>
        <v>0.11651548486250546</v>
      </c>
      <c r="P17" s="5">
        <f>N17-O17</f>
        <v>0.2354271782834772</v>
      </c>
      <c r="Q17" s="5">
        <f>N17+O17</f>
        <v>0.4684581480084881</v>
      </c>
      <c r="R17" s="5">
        <f>(O17/1.645)/N17</f>
        <v>0.20125460593536032</v>
      </c>
      <c r="S17" s="4" t="str">
        <f>IF(R17&lt;15%,"YES","NO")</f>
        <v>NO</v>
      </c>
      <c r="T17" s="4">
        <v>1419</v>
      </c>
      <c r="U17" s="12">
        <f>B17-T17</f>
        <v>1232</v>
      </c>
      <c r="V17" s="13">
        <f>U17/T17</f>
        <v>0.8682170542635659</v>
      </c>
    </row>
    <row r="18" spans="1:22" ht="12.75" customHeight="1">
      <c r="A18" s="9" t="s">
        <v>18</v>
      </c>
      <c r="B18" s="38">
        <v>2056</v>
      </c>
      <c r="C18" s="35">
        <v>454</v>
      </c>
      <c r="D18" s="4">
        <f>B18-C18</f>
        <v>1602</v>
      </c>
      <c r="E18" s="4">
        <f>B18+C18</f>
        <v>2510</v>
      </c>
      <c r="F18" s="5">
        <f>(C18/1.645)/B18</f>
        <v>0.13423533168545174</v>
      </c>
      <c r="G18" s="6" t="str">
        <f>IF(F18&lt;15%,"YES","NO")</f>
        <v>YES</v>
      </c>
      <c r="H18" s="39">
        <v>768</v>
      </c>
      <c r="I18" s="35">
        <v>288</v>
      </c>
      <c r="J18" s="4">
        <f>H18-I18</f>
        <v>480</v>
      </c>
      <c r="K18" s="4">
        <f>H18+I18</f>
        <v>1056</v>
      </c>
      <c r="L18" s="5">
        <f>(I18/1.645)/H18</f>
        <v>0.22796352583586624</v>
      </c>
      <c r="M18" s="4" t="str">
        <f>IF(L18&lt;15%,"YES","NO")</f>
        <v>NO</v>
      </c>
      <c r="N18" s="5">
        <f>H18/B18</f>
        <v>0.3735408560311284</v>
      </c>
      <c r="O18" s="5">
        <f>(SQRT(I18^2-(N18^2*C18^2)))/B18</f>
        <v>0.11321726903058697</v>
      </c>
      <c r="P18" s="5">
        <f>N18-O18</f>
        <v>0.2603235870005414</v>
      </c>
      <c r="Q18" s="5">
        <f>N18+O18</f>
        <v>0.4867581250617154</v>
      </c>
      <c r="R18" s="5">
        <f>(O18/1.645)/N18</f>
        <v>0.18425049481294864</v>
      </c>
      <c r="S18" s="4" t="str">
        <f>IF(R18&lt;15%,"YES","NO")</f>
        <v>NO</v>
      </c>
      <c r="T18" s="4">
        <v>1026</v>
      </c>
      <c r="U18" s="12">
        <f>B18-T18</f>
        <v>1030</v>
      </c>
      <c r="V18" s="13">
        <f>U18/T18</f>
        <v>1.003898635477583</v>
      </c>
    </row>
    <row r="19" spans="1:22" ht="12.75" customHeight="1">
      <c r="A19" s="9" t="s">
        <v>33</v>
      </c>
      <c r="B19" s="38">
        <v>1960</v>
      </c>
      <c r="C19" s="35">
        <v>508</v>
      </c>
      <c r="D19" s="4">
        <f>B19-C19</f>
        <v>1452</v>
      </c>
      <c r="E19" s="4">
        <f>B19+C19</f>
        <v>2468</v>
      </c>
      <c r="F19" s="5">
        <f>(C19/1.645)/B19</f>
        <v>0.15755846411512933</v>
      </c>
      <c r="G19" s="6" t="str">
        <f>IF(F19&lt;15%,"YES","NO")</f>
        <v>NO</v>
      </c>
      <c r="H19" s="39">
        <v>495</v>
      </c>
      <c r="I19" s="35">
        <v>268</v>
      </c>
      <c r="J19" s="4">
        <f>H19-I19</f>
        <v>227</v>
      </c>
      <c r="K19" s="4">
        <f>H19+I19</f>
        <v>763</v>
      </c>
      <c r="L19" s="5">
        <f>(I19/1.645)/H19</f>
        <v>0.3291271376377759</v>
      </c>
      <c r="M19" s="4" t="str">
        <f>IF(L19&lt;15%,"YES","NO")</f>
        <v>NO</v>
      </c>
      <c r="N19" s="5">
        <f>H19/B19</f>
        <v>0.25255102040816324</v>
      </c>
      <c r="O19" s="5">
        <f>(SQRT(I19^2-(N19^2*C19^2)))/B19</f>
        <v>0.12004892507330284</v>
      </c>
      <c r="P19" s="5">
        <f>N19-O19</f>
        <v>0.1325020953348604</v>
      </c>
      <c r="Q19" s="5">
        <f>N19+O19</f>
        <v>0.3725999454814661</v>
      </c>
      <c r="R19" s="5">
        <f>(O19/1.645)/N19</f>
        <v>0.2889636709264973</v>
      </c>
      <c r="S19" s="4" t="str">
        <f>IF(R19&lt;15%,"YES","NO")</f>
        <v>NO</v>
      </c>
      <c r="T19" s="4">
        <v>1251</v>
      </c>
      <c r="U19" s="12">
        <f>B19-T19</f>
        <v>709</v>
      </c>
      <c r="V19" s="13">
        <f>U19/T19</f>
        <v>0.5667466027178257</v>
      </c>
    </row>
    <row r="20" spans="1:22" ht="12.75" customHeight="1">
      <c r="A20" s="9" t="s">
        <v>13</v>
      </c>
      <c r="B20" s="38">
        <v>1919</v>
      </c>
      <c r="C20" s="35">
        <v>434</v>
      </c>
      <c r="D20" s="4">
        <f>B20-C20</f>
        <v>1485</v>
      </c>
      <c r="E20" s="4">
        <f>B20+C20</f>
        <v>2353</v>
      </c>
      <c r="F20" s="5">
        <f>(C20/1.645)/B20</f>
        <v>0.1374829532225339</v>
      </c>
      <c r="G20" s="6" t="str">
        <f>IF(F20&lt;15%,"YES","NO")</f>
        <v>YES</v>
      </c>
      <c r="H20" s="39">
        <v>546</v>
      </c>
      <c r="I20" s="35">
        <v>247</v>
      </c>
      <c r="J20" s="4">
        <f>H20-I20</f>
        <v>299</v>
      </c>
      <c r="K20" s="4">
        <f>H20+I20</f>
        <v>793</v>
      </c>
      <c r="L20" s="5">
        <f>(I20/1.645)/H20</f>
        <v>0.27500361846866406</v>
      </c>
      <c r="M20" s="4" t="str">
        <f>IF(L20&lt;15%,"YES","NO")</f>
        <v>NO</v>
      </c>
      <c r="N20" s="5">
        <f>H20/B20</f>
        <v>0.2845231891610214</v>
      </c>
      <c r="O20" s="5">
        <f>(SQRT(I20^2-(N20^2*C20^2)))/B20</f>
        <v>0.11147371119837386</v>
      </c>
      <c r="P20" s="5">
        <f>N20-O20</f>
        <v>0.17304947796264752</v>
      </c>
      <c r="Q20" s="5">
        <f>N20+O20</f>
        <v>0.3959969003593952</v>
      </c>
      <c r="R20" s="5">
        <f>(O20/1.645)/N20</f>
        <v>0.238171005254773</v>
      </c>
      <c r="S20" s="4" t="str">
        <f>IF(R20&lt;15%,"YES","NO")</f>
        <v>NO</v>
      </c>
      <c r="T20" s="7">
        <v>643</v>
      </c>
      <c r="U20" s="12">
        <f>B20-T20</f>
        <v>1276</v>
      </c>
      <c r="V20" s="13">
        <f>U20/T20</f>
        <v>1.984447900466563</v>
      </c>
    </row>
    <row r="21" spans="1:22" ht="12.75" customHeight="1">
      <c r="A21" s="9" t="s">
        <v>7</v>
      </c>
      <c r="B21" s="38">
        <v>1426</v>
      </c>
      <c r="C21" s="35">
        <v>337</v>
      </c>
      <c r="D21" s="4">
        <f>B21-C21</f>
        <v>1089</v>
      </c>
      <c r="E21" s="4">
        <f>B21+C21</f>
        <v>1763</v>
      </c>
      <c r="F21" s="5">
        <f>(C21/1.645)/B21</f>
        <v>0.14366284844635235</v>
      </c>
      <c r="G21" s="6" t="str">
        <f>IF(F21&lt;15%,"YES","NO")</f>
        <v>YES</v>
      </c>
      <c r="H21" s="39">
        <v>242</v>
      </c>
      <c r="I21" s="35">
        <v>129</v>
      </c>
      <c r="J21" s="4">
        <f>H21-I21</f>
        <v>113</v>
      </c>
      <c r="K21" s="4">
        <f>H21+I21</f>
        <v>371</v>
      </c>
      <c r="L21" s="5">
        <f>(I21/1.645)/H21</f>
        <v>0.324047325981562</v>
      </c>
      <c r="M21" s="4" t="str">
        <f>IF(L21&lt;15%,"YES","NO")</f>
        <v>NO</v>
      </c>
      <c r="N21" s="5">
        <f>H21/B21</f>
        <v>0.1697054698457223</v>
      </c>
      <c r="O21" s="5">
        <f>(SQRT(I21^2-(N21^2*C21^2)))/B21</f>
        <v>0.081086719926329</v>
      </c>
      <c r="P21" s="5">
        <f>N21-O21</f>
        <v>0.0886187499193933</v>
      </c>
      <c r="Q21" s="5">
        <f>N21+O21</f>
        <v>0.2507921897720513</v>
      </c>
      <c r="R21" s="5">
        <f>(O21/1.645)/N21</f>
        <v>0.2904611083296369</v>
      </c>
      <c r="S21" s="4" t="str">
        <f>IF(R21&lt;15%,"YES","NO")</f>
        <v>NO</v>
      </c>
      <c r="T21" s="7">
        <v>594</v>
      </c>
      <c r="U21" s="12">
        <f>B21-T21</f>
        <v>832</v>
      </c>
      <c r="V21" s="13">
        <f>U21/T21</f>
        <v>1.4006734006734007</v>
      </c>
    </row>
    <row r="22" spans="1:22" ht="12.75">
      <c r="A22" s="9" t="s">
        <v>19</v>
      </c>
      <c r="B22" s="38">
        <v>1124</v>
      </c>
      <c r="C22" s="35">
        <v>350</v>
      </c>
      <c r="D22" s="4">
        <f>B22-C22</f>
        <v>774</v>
      </c>
      <c r="E22" s="4">
        <f>B22+C22</f>
        <v>1474</v>
      </c>
      <c r="F22" s="5">
        <f>(C22/1.645)/B22</f>
        <v>0.18929355644733853</v>
      </c>
      <c r="G22" s="6" t="str">
        <f>IF(F22&lt;15%,"YES","NO")</f>
        <v>NO</v>
      </c>
      <c r="H22" s="39">
        <v>363</v>
      </c>
      <c r="I22" s="35">
        <v>171</v>
      </c>
      <c r="J22" s="4">
        <f>H22-I22</f>
        <v>192</v>
      </c>
      <c r="K22" s="4">
        <f>H22+I22</f>
        <v>534</v>
      </c>
      <c r="L22" s="5">
        <f>(I22/1.645)/H22</f>
        <v>0.28636740435579894</v>
      </c>
      <c r="M22" s="4" t="str">
        <f>IF(L22&lt;15%,"YES","NO")</f>
        <v>NO</v>
      </c>
      <c r="N22" s="5">
        <f>H22/B22</f>
        <v>0.32295373665480426</v>
      </c>
      <c r="O22" s="5">
        <f>(SQRT(I22^2-(N22^2*C22^2)))/B22</f>
        <v>0.11415793203541803</v>
      </c>
      <c r="P22" s="5">
        <f>N22-O22</f>
        <v>0.20879580461938624</v>
      </c>
      <c r="Q22" s="5">
        <f>N22+O22</f>
        <v>0.4371116686902223</v>
      </c>
      <c r="R22" s="5">
        <f>(O22/1.645)/N22</f>
        <v>0.2148819205168176</v>
      </c>
      <c r="S22" s="4" t="str">
        <f>IF(R22&lt;15%,"YES","NO")</f>
        <v>NO</v>
      </c>
      <c r="T22" s="4">
        <v>1035</v>
      </c>
      <c r="U22" s="12">
        <f>B22-T22</f>
        <v>89</v>
      </c>
      <c r="V22" s="13">
        <f>U22/T22</f>
        <v>0.08599033816425121</v>
      </c>
    </row>
    <row r="23" spans="1:22" ht="12.75">
      <c r="A23" s="9" t="s">
        <v>25</v>
      </c>
      <c r="B23" s="38">
        <v>1030</v>
      </c>
      <c r="C23" s="35">
        <v>259</v>
      </c>
      <c r="D23" s="4">
        <f>B23-C23</f>
        <v>771</v>
      </c>
      <c r="E23" s="4">
        <f>B23+C23</f>
        <v>1289</v>
      </c>
      <c r="F23" s="5">
        <f>(C23/1.645)/B23</f>
        <v>0.15286097913654204</v>
      </c>
      <c r="G23" s="6" t="str">
        <f>IF(F23&lt;15%,"YES","NO")</f>
        <v>NO</v>
      </c>
      <c r="H23" s="39">
        <v>322</v>
      </c>
      <c r="I23" s="35">
        <v>113</v>
      </c>
      <c r="J23" s="4">
        <f>H23-I23</f>
        <v>209</v>
      </c>
      <c r="K23" s="4">
        <f>H23+I23</f>
        <v>435</v>
      </c>
      <c r="L23" s="5">
        <f>(I23/1.645)/H23</f>
        <v>0.21333232645509637</v>
      </c>
      <c r="M23" s="4" t="str">
        <f>IF(L23&lt;15%,"YES","NO")</f>
        <v>NO</v>
      </c>
      <c r="N23" s="5">
        <f>H23/B23</f>
        <v>0.312621359223301</v>
      </c>
      <c r="O23" s="5">
        <f>(SQRT(I23^2-(N23^2*C23^2)))/B23</f>
        <v>0.07652697948079289</v>
      </c>
      <c r="P23" s="5">
        <f>N23-O23</f>
        <v>0.23609437974250808</v>
      </c>
      <c r="Q23" s="5">
        <f>N23+O23</f>
        <v>0.3891483387040939</v>
      </c>
      <c r="R23" s="5">
        <f>(O23/1.645)/N23</f>
        <v>0.14880928253358883</v>
      </c>
      <c r="S23" s="4" t="str">
        <f>IF(R23&lt;15%,"YES","NO")</f>
        <v>YES</v>
      </c>
      <c r="T23" s="4">
        <v>3429</v>
      </c>
      <c r="U23" s="12">
        <f>B23-T23</f>
        <v>-2399</v>
      </c>
      <c r="V23" s="13">
        <f>U23/T23</f>
        <v>-0.6996208807232429</v>
      </c>
    </row>
    <row r="24" spans="1:22" ht="12.75" customHeight="1">
      <c r="A24" s="9" t="s">
        <v>6</v>
      </c>
      <c r="B24" s="39">
        <v>843</v>
      </c>
      <c r="C24" s="35">
        <v>220</v>
      </c>
      <c r="D24" s="4">
        <f>B24-C24</f>
        <v>623</v>
      </c>
      <c r="E24" s="4">
        <f>B24+C24</f>
        <v>1063</v>
      </c>
      <c r="F24" s="5">
        <f>(C24/1.645)/B24</f>
        <v>0.15864602826062657</v>
      </c>
      <c r="G24" s="6" t="str">
        <f>IF(F24&lt;15%,"YES","NO")</f>
        <v>NO</v>
      </c>
      <c r="H24" s="39">
        <v>200</v>
      </c>
      <c r="I24" s="35">
        <v>132</v>
      </c>
      <c r="J24" s="4">
        <f>H24-I24</f>
        <v>68</v>
      </c>
      <c r="K24" s="4">
        <f>H24+I24</f>
        <v>332</v>
      </c>
      <c r="L24" s="5">
        <f>(I24/1.645)/H24</f>
        <v>0.40121580547112456</v>
      </c>
      <c r="M24" s="4" t="str">
        <f>IF(L24&lt;15%,"YES","NO")</f>
        <v>NO</v>
      </c>
      <c r="N24" s="5">
        <f>H24/B24</f>
        <v>0.2372479240806643</v>
      </c>
      <c r="O24" s="5">
        <f>(SQRT(I24^2-(N24^2*C24^2)))/B24</f>
        <v>0.14382258792388788</v>
      </c>
      <c r="P24" s="5">
        <f>N24-O24</f>
        <v>0.09342533615677642</v>
      </c>
      <c r="Q24" s="5">
        <f>N24+O24</f>
        <v>0.3810705120045522</v>
      </c>
      <c r="R24" s="5">
        <f>(O24/1.645)/N24</f>
        <v>0.3685180596347644</v>
      </c>
      <c r="S24" s="4" t="str">
        <f>IF(R24&lt;15%,"YES","NO")</f>
        <v>NO</v>
      </c>
      <c r="T24" s="4">
        <v>1214</v>
      </c>
      <c r="U24" s="12">
        <f>B24-T24</f>
        <v>-371</v>
      </c>
      <c r="V24" s="13">
        <f>U24/T24</f>
        <v>-0.3056013179571664</v>
      </c>
    </row>
    <row r="25" spans="1:22" ht="12.75" customHeight="1">
      <c r="A25" s="9" t="s">
        <v>39</v>
      </c>
      <c r="B25" s="39">
        <v>792</v>
      </c>
      <c r="C25" s="35">
        <v>336</v>
      </c>
      <c r="D25" s="4">
        <f>B25-C25</f>
        <v>456</v>
      </c>
      <c r="E25" s="4">
        <f>B25+C25</f>
        <v>1128</v>
      </c>
      <c r="F25" s="5">
        <f>(C25/1.645)/B25</f>
        <v>0.2578981302385558</v>
      </c>
      <c r="G25" s="6" t="str">
        <f>IF(F25&lt;15%,"YES","NO")</f>
        <v>NO</v>
      </c>
      <c r="H25" s="39">
        <v>28</v>
      </c>
      <c r="I25" s="35">
        <v>33</v>
      </c>
      <c r="J25" s="4">
        <f>H25-I25</f>
        <v>-5</v>
      </c>
      <c r="K25" s="4">
        <f>H25+I25</f>
        <v>61</v>
      </c>
      <c r="L25" s="5">
        <f>(I25/1.645)/H25</f>
        <v>0.7164567954841511</v>
      </c>
      <c r="M25" s="4" t="str">
        <f>IF(L25&lt;15%,"YES","NO")</f>
        <v>NO</v>
      </c>
      <c r="N25" s="5">
        <f>H25/B25</f>
        <v>0.03535353535353535</v>
      </c>
      <c r="O25" s="5">
        <f>(SQRT(I25^2-(N25^2*C25^2)))/B25</f>
        <v>0.03887360315755529</v>
      </c>
      <c r="P25" s="5">
        <f>N25-O25</f>
        <v>-0.0035200678040199357</v>
      </c>
      <c r="Q25" s="5">
        <f>N25+O25</f>
        <v>0.07422713851109064</v>
      </c>
      <c r="R25" s="5">
        <f>(O25/1.645)/N25</f>
        <v>0.6684301715324313</v>
      </c>
      <c r="S25" s="4" t="str">
        <f>IF(R25&lt;15%,"YES","NO")</f>
        <v>NO</v>
      </c>
      <c r="T25" s="7">
        <v>427</v>
      </c>
      <c r="U25" s="12">
        <f>B25-T25</f>
        <v>365</v>
      </c>
      <c r="V25" s="13">
        <f>U25/T25</f>
        <v>0.8548009367681498</v>
      </c>
    </row>
    <row r="26" spans="1:22" ht="12.75" customHeight="1">
      <c r="A26" s="9" t="s">
        <v>34</v>
      </c>
      <c r="B26" s="39">
        <v>788</v>
      </c>
      <c r="C26" s="35">
        <v>252</v>
      </c>
      <c r="D26" s="4">
        <f>B26-C26</f>
        <v>536</v>
      </c>
      <c r="E26" s="4">
        <f>B26+C26</f>
        <v>1040</v>
      </c>
      <c r="F26" s="5">
        <f>(C26/1.645)/B26</f>
        <v>0.1944054433524139</v>
      </c>
      <c r="G26" s="6" t="str">
        <f>IF(F26&lt;15%,"YES","NO")</f>
        <v>NO</v>
      </c>
      <c r="H26" s="39">
        <v>114</v>
      </c>
      <c r="I26" s="35">
        <v>74</v>
      </c>
      <c r="J26" s="4">
        <f>H26-I26</f>
        <v>40</v>
      </c>
      <c r="K26" s="4">
        <f>H26+I26</f>
        <v>188</v>
      </c>
      <c r="L26" s="5">
        <f>(I26/1.645)/H26</f>
        <v>0.3946035301018504</v>
      </c>
      <c r="M26" s="4" t="str">
        <f>IF(L26&lt;15%,"YES","NO")</f>
        <v>NO</v>
      </c>
      <c r="N26" s="5">
        <f>H26/B26</f>
        <v>0.1446700507614213</v>
      </c>
      <c r="O26" s="5">
        <f>(SQRT(I26^2-(N26^2*C26^2)))/B26</f>
        <v>0.08172133508487087</v>
      </c>
      <c r="P26" s="5">
        <f>N26-O26</f>
        <v>0.06294871567655044</v>
      </c>
      <c r="Q26" s="5">
        <f>N26+O26</f>
        <v>0.22639138584629218</v>
      </c>
      <c r="R26" s="5">
        <f>(O26/1.645)/N26</f>
        <v>0.34339258810258755</v>
      </c>
      <c r="S26" s="4" t="str">
        <f>IF(R26&lt;15%,"YES","NO")</f>
        <v>NO</v>
      </c>
      <c r="T26" s="7">
        <v>461</v>
      </c>
      <c r="U26" s="12">
        <f>B26-T26</f>
        <v>327</v>
      </c>
      <c r="V26" s="13">
        <f>U26/T26</f>
        <v>0.7093275488069414</v>
      </c>
    </row>
    <row r="27" spans="1:22" ht="12.75" customHeight="1">
      <c r="A27" s="9" t="s">
        <v>23</v>
      </c>
      <c r="B27" s="39">
        <v>750</v>
      </c>
      <c r="C27" s="35">
        <v>270</v>
      </c>
      <c r="D27" s="4">
        <f>B27-C27</f>
        <v>480</v>
      </c>
      <c r="E27" s="4">
        <f>B27+C27</f>
        <v>1020</v>
      </c>
      <c r="F27" s="5">
        <f>(C27/1.645)/B27</f>
        <v>0.21884498480243159</v>
      </c>
      <c r="G27" s="6" t="str">
        <f>IF(F27&lt;15%,"YES","NO")</f>
        <v>NO</v>
      </c>
      <c r="H27" s="39">
        <v>146</v>
      </c>
      <c r="I27" s="35">
        <v>76</v>
      </c>
      <c r="J27" s="4">
        <f>H27-I27</f>
        <v>70</v>
      </c>
      <c r="K27" s="4">
        <f>H27+I27</f>
        <v>222</v>
      </c>
      <c r="L27" s="5">
        <f>(I27/1.645)/H27</f>
        <v>0.31644251988175043</v>
      </c>
      <c r="M27" s="4" t="str">
        <f>IF(L27&lt;15%,"YES","NO")</f>
        <v>NO</v>
      </c>
      <c r="N27" s="5">
        <f>H27/B27</f>
        <v>0.19466666666666665</v>
      </c>
      <c r="O27" s="5">
        <f>(SQRT(I27^2-(N27^2*C27^2)))/B27</f>
        <v>0.07319315572131348</v>
      </c>
      <c r="P27" s="5">
        <f>N27-O27</f>
        <v>0.12147351094535318</v>
      </c>
      <c r="Q27" s="5">
        <f>N27+O27</f>
        <v>0.2678598223879801</v>
      </c>
      <c r="R27" s="5">
        <f>(O27/1.645)/N27</f>
        <v>0.228566710209373</v>
      </c>
      <c r="S27" s="4" t="str">
        <f>IF(R27&lt;15%,"YES","NO")</f>
        <v>NO</v>
      </c>
      <c r="T27" s="7">
        <v>333</v>
      </c>
      <c r="U27" s="12">
        <f>B27-T27</f>
        <v>417</v>
      </c>
      <c r="V27" s="13">
        <f>U27/T27</f>
        <v>1.2522522522522523</v>
      </c>
    </row>
    <row r="28" spans="1:22" ht="12.75">
      <c r="A28" s="9" t="s">
        <v>16</v>
      </c>
      <c r="B28" s="39">
        <v>650</v>
      </c>
      <c r="C28" s="35">
        <v>273</v>
      </c>
      <c r="D28" s="4">
        <f>B28-C28</f>
        <v>377</v>
      </c>
      <c r="E28" s="4">
        <f>B28+C28</f>
        <v>923</v>
      </c>
      <c r="F28" s="5">
        <f>(C28/1.645)/B28</f>
        <v>0.2553191489361702</v>
      </c>
      <c r="G28" s="6" t="str">
        <f>IF(F28&lt;15%,"YES","NO")</f>
        <v>NO</v>
      </c>
      <c r="H28" s="39">
        <v>179</v>
      </c>
      <c r="I28" s="35">
        <v>178</v>
      </c>
      <c r="J28" s="4">
        <f>H28-I28</f>
        <v>1</v>
      </c>
      <c r="K28" s="4">
        <f>H28+I28</f>
        <v>357</v>
      </c>
      <c r="L28" s="5">
        <f>(I28/1.645)/H28</f>
        <v>0.6045066308943642</v>
      </c>
      <c r="M28" s="4" t="str">
        <f>IF(L28&lt;15%,"YES","NO")</f>
        <v>NO</v>
      </c>
      <c r="N28" s="5">
        <f>H28/B28</f>
        <v>0.2753846153846154</v>
      </c>
      <c r="O28" s="5">
        <f>(SQRT(I28^2-(N28^2*C28^2)))/B28</f>
        <v>0.248221925899066</v>
      </c>
      <c r="P28" s="5">
        <f>N28-O28</f>
        <v>0.027162689485549396</v>
      </c>
      <c r="Q28" s="5">
        <f>N28+O28</f>
        <v>0.5236065412836814</v>
      </c>
      <c r="R28" s="5">
        <f>(O28/1.645)/N28</f>
        <v>0.547941966801015</v>
      </c>
      <c r="S28" s="4" t="str">
        <f>IF(R28&lt;15%,"YES","NO")</f>
        <v>NO</v>
      </c>
      <c r="T28" s="7">
        <v>628</v>
      </c>
      <c r="U28" s="12">
        <f>B28-T28</f>
        <v>22</v>
      </c>
      <c r="V28" s="13">
        <f>U28/T28</f>
        <v>0.03503184713375796</v>
      </c>
    </row>
    <row r="29" spans="1:22" ht="12.75" customHeight="1">
      <c r="A29" s="9" t="s">
        <v>12</v>
      </c>
      <c r="B29" s="39">
        <v>629</v>
      </c>
      <c r="C29" s="35">
        <v>263</v>
      </c>
      <c r="D29" s="4">
        <f>B29-C29</f>
        <v>366</v>
      </c>
      <c r="E29" s="4">
        <f>B29+C29</f>
        <v>892</v>
      </c>
      <c r="F29" s="5">
        <f>(C29/1.645)/B29</f>
        <v>0.25417872727009144</v>
      </c>
      <c r="G29" s="6" t="str">
        <f>IF(F29&lt;15%,"YES","NO")</f>
        <v>NO</v>
      </c>
      <c r="H29" s="39">
        <v>82</v>
      </c>
      <c r="I29" s="35">
        <v>77</v>
      </c>
      <c r="J29" s="4">
        <f>H29-I29</f>
        <v>5</v>
      </c>
      <c r="K29" s="4">
        <f>H29+I29</f>
        <v>159</v>
      </c>
      <c r="L29" s="5">
        <f>(I29/1.645)/H29</f>
        <v>0.5708354955889985</v>
      </c>
      <c r="M29" s="4" t="str">
        <f>IF(L29&lt;15%,"YES","NO")</f>
        <v>NO</v>
      </c>
      <c r="N29" s="5">
        <f>H29/B29</f>
        <v>0.13036565977742448</v>
      </c>
      <c r="O29" s="5">
        <f>(SQRT(I29^2-(N29^2*C29^2)))/B29</f>
        <v>0.10961101886366179</v>
      </c>
      <c r="P29" s="5">
        <f>N29-O29</f>
        <v>0.020754640913762695</v>
      </c>
      <c r="Q29" s="5">
        <f>N29+O29</f>
        <v>0.23997667864108627</v>
      </c>
      <c r="R29" s="5">
        <f>(O29/1.645)/N29</f>
        <v>0.5111226248442676</v>
      </c>
      <c r="S29" s="4" t="str">
        <f>IF(R29&lt;15%,"YES","NO")</f>
        <v>NO</v>
      </c>
      <c r="T29" s="7">
        <v>284</v>
      </c>
      <c r="U29" s="12">
        <f>B29-T29</f>
        <v>345</v>
      </c>
      <c r="V29" s="13">
        <f>U29/T29</f>
        <v>1.2147887323943662</v>
      </c>
    </row>
    <row r="30" spans="1:22" ht="12.75" customHeight="1">
      <c r="A30" s="9" t="s">
        <v>11</v>
      </c>
      <c r="B30" s="39">
        <v>616</v>
      </c>
      <c r="C30" s="35">
        <v>293</v>
      </c>
      <c r="D30" s="4">
        <f>B30-C30</f>
        <v>323</v>
      </c>
      <c r="E30" s="4">
        <f>B30+C30</f>
        <v>909</v>
      </c>
      <c r="F30" s="5">
        <f>(C30/1.645)/B30</f>
        <v>0.2891485414281767</v>
      </c>
      <c r="G30" s="6" t="str">
        <f>IF(F30&lt;15%,"YES","NO")</f>
        <v>NO</v>
      </c>
      <c r="H30" s="39">
        <v>33</v>
      </c>
      <c r="I30" s="35">
        <v>36</v>
      </c>
      <c r="J30" s="4">
        <f>H30-I30</f>
        <v>-3</v>
      </c>
      <c r="K30" s="4">
        <f>H30+I30</f>
        <v>69</v>
      </c>
      <c r="L30" s="5">
        <f>(I30/1.645)/H30</f>
        <v>0.6631666206134291</v>
      </c>
      <c r="M30" s="4" t="str">
        <f>IF(L30&lt;15%,"YES","NO")</f>
        <v>NO</v>
      </c>
      <c r="N30" s="5">
        <f>H30/B30</f>
        <v>0.05357142857142857</v>
      </c>
      <c r="O30" s="5">
        <f>(SQRT(I30^2-(N30^2*C30^2)))/B30</f>
        <v>0.052593948552363136</v>
      </c>
      <c r="P30" s="5">
        <f>N30-O30</f>
        <v>0.0009774800190654326</v>
      </c>
      <c r="Q30" s="5">
        <f>N30+O30</f>
        <v>0.1061653771237917</v>
      </c>
      <c r="R30" s="5">
        <f>(O30/1.645)/N30</f>
        <v>0.5968107637147589</v>
      </c>
      <c r="S30" s="4" t="str">
        <f>IF(R30&lt;15%,"YES","NO")</f>
        <v>NO</v>
      </c>
      <c r="T30" s="7">
        <v>569</v>
      </c>
      <c r="U30" s="12">
        <f>B30-T30</f>
        <v>47</v>
      </c>
      <c r="V30" s="13">
        <f>U30/T30</f>
        <v>0.08260105448154657</v>
      </c>
    </row>
    <row r="31" spans="1:22" ht="12.75">
      <c r="A31" s="9" t="s">
        <v>15</v>
      </c>
      <c r="B31" s="39">
        <v>586</v>
      </c>
      <c r="C31" s="35">
        <v>285</v>
      </c>
      <c r="D31" s="4">
        <f>B31-C31</f>
        <v>301</v>
      </c>
      <c r="E31" s="4">
        <f>B31+C31</f>
        <v>871</v>
      </c>
      <c r="F31" s="5">
        <f>(C31/1.645)/B31</f>
        <v>0.29565235432637943</v>
      </c>
      <c r="G31" s="6" t="str">
        <f>IF(F31&lt;15%,"YES","NO")</f>
        <v>NO</v>
      </c>
      <c r="H31" s="39">
        <v>274</v>
      </c>
      <c r="I31" s="35">
        <v>199</v>
      </c>
      <c r="J31" s="4">
        <f>H31-I31</f>
        <v>75</v>
      </c>
      <c r="K31" s="4">
        <f>H31+I31</f>
        <v>473</v>
      </c>
      <c r="L31" s="5">
        <f>(I31/1.645)/H31</f>
        <v>0.44150600137554635</v>
      </c>
      <c r="M31" s="4" t="str">
        <f>IF(L31&lt;15%,"YES","NO")</f>
        <v>NO</v>
      </c>
      <c r="N31" s="5">
        <f>H31/B31</f>
        <v>0.46757679180887374</v>
      </c>
      <c r="O31" s="5">
        <f>(SQRT(I31^2-(N31^2*C31^2)))/B31</f>
        <v>0.25220743885613284</v>
      </c>
      <c r="P31" s="5">
        <f>N31-O31</f>
        <v>0.2153693529527409</v>
      </c>
      <c r="Q31" s="5">
        <f>N31+O31</f>
        <v>0.7197842306650066</v>
      </c>
      <c r="R31" s="5">
        <f>(O31/1.645)/N31</f>
        <v>0.3278982077290037</v>
      </c>
      <c r="S31" s="4" t="str">
        <f>IF(R31&lt;15%,"YES","NO")</f>
        <v>NO</v>
      </c>
      <c r="T31" s="7">
        <v>513</v>
      </c>
      <c r="U31" s="12">
        <f>B31-T31</f>
        <v>73</v>
      </c>
      <c r="V31" s="13">
        <f>U31/T31</f>
        <v>0.14230019493177387</v>
      </c>
    </row>
    <row r="32" spans="1:22" ht="12.75" customHeight="1">
      <c r="A32" s="9" t="s">
        <v>29</v>
      </c>
      <c r="B32" s="39">
        <v>495</v>
      </c>
      <c r="C32" s="35">
        <v>276</v>
      </c>
      <c r="D32" s="4">
        <f>B32-C32</f>
        <v>219</v>
      </c>
      <c r="E32" s="4">
        <f>B32+C32</f>
        <v>771</v>
      </c>
      <c r="F32" s="5">
        <f>(C32/1.645)/B32</f>
        <v>0.33895182831353043</v>
      </c>
      <c r="G32" s="6" t="str">
        <f>IF(F32&lt;15%,"YES","NO")</f>
        <v>NO</v>
      </c>
      <c r="H32" s="39">
        <v>292</v>
      </c>
      <c r="I32" s="35">
        <v>230</v>
      </c>
      <c r="J32" s="4">
        <f>H32-I32</f>
        <v>62</v>
      </c>
      <c r="K32" s="4">
        <f>H32+I32</f>
        <v>522</v>
      </c>
      <c r="L32" s="5">
        <f>(I32/1.645)/H32</f>
        <v>0.47882749718949075</v>
      </c>
      <c r="M32" s="4" t="str">
        <f>IF(L32&lt;15%,"YES","NO")</f>
        <v>NO</v>
      </c>
      <c r="N32" s="5">
        <f>H32/B32</f>
        <v>0.5898989898989899</v>
      </c>
      <c r="O32" s="5">
        <f>(SQRT(I32^2-(N32^2*C32^2)))/B32</f>
        <v>0.32819556376391973</v>
      </c>
      <c r="P32" s="5">
        <f>N32-O32</f>
        <v>0.2617034261350702</v>
      </c>
      <c r="Q32" s="5">
        <f>N32+O32</f>
        <v>0.9180945536629097</v>
      </c>
      <c r="R32" s="5">
        <f>(O32/1.645)/N32</f>
        <v>0.33821210822155195</v>
      </c>
      <c r="S32" s="4" t="str">
        <f>IF(R32&lt;15%,"YES","NO")</f>
        <v>NO</v>
      </c>
      <c r="T32" s="7">
        <v>440</v>
      </c>
      <c r="U32" s="12">
        <f>B32-T32</f>
        <v>55</v>
      </c>
      <c r="V32" s="13">
        <f>U32/T32</f>
        <v>0.125</v>
      </c>
    </row>
    <row r="33" spans="1:22" ht="12.75" customHeight="1">
      <c r="A33" s="9" t="s">
        <v>10</v>
      </c>
      <c r="B33" s="39">
        <v>384</v>
      </c>
      <c r="C33" s="35">
        <v>141</v>
      </c>
      <c r="D33" s="4">
        <f>B33-C33</f>
        <v>243</v>
      </c>
      <c r="E33" s="4">
        <f>B33+C33</f>
        <v>525</v>
      </c>
      <c r="F33" s="5">
        <f>(C33/1.645)/B33</f>
        <v>0.2232142857142857</v>
      </c>
      <c r="G33" s="6" t="str">
        <f>IF(F33&lt;15%,"YES","NO")</f>
        <v>NO</v>
      </c>
      <c r="H33" s="39">
        <v>15</v>
      </c>
      <c r="I33" s="35">
        <v>22</v>
      </c>
      <c r="J33" s="4">
        <f>H33-I33</f>
        <v>-7</v>
      </c>
      <c r="K33" s="4">
        <f>H33+I33</f>
        <v>37</v>
      </c>
      <c r="L33" s="5">
        <f>(I33/1.645)/H33</f>
        <v>0.8915906788247214</v>
      </c>
      <c r="M33" s="4" t="str">
        <f>IF(L33&lt;15%,"YES","NO")</f>
        <v>NO</v>
      </c>
      <c r="N33" s="5">
        <f>H33/B33</f>
        <v>0.0390625</v>
      </c>
      <c r="O33" s="5">
        <f>(SQRT(I33^2-(N33^2*C33^2)))/B33</f>
        <v>0.05546716066928147</v>
      </c>
      <c r="P33" s="5">
        <f>N33-O33</f>
        <v>-0.016404660669281472</v>
      </c>
      <c r="Q33" s="5">
        <f>N33+O33</f>
        <v>0.09452966066928148</v>
      </c>
      <c r="R33" s="5">
        <f>(O33/1.645)/N33</f>
        <v>0.8631971508410977</v>
      </c>
      <c r="S33" s="4" t="str">
        <f>IF(R33&lt;15%,"YES","NO")</f>
        <v>NO</v>
      </c>
      <c r="T33" s="7">
        <v>481</v>
      </c>
      <c r="U33" s="12">
        <f>B33-T33</f>
        <v>-97</v>
      </c>
      <c r="V33" s="13">
        <f>U33/T33</f>
        <v>-0.20166320166320167</v>
      </c>
    </row>
    <row r="34" spans="1:22" ht="12.75" customHeight="1">
      <c r="A34" s="9" t="s">
        <v>37</v>
      </c>
      <c r="B34" s="39">
        <v>378</v>
      </c>
      <c r="C34" s="35">
        <v>169</v>
      </c>
      <c r="D34" s="4">
        <f>B34-C34</f>
        <v>209</v>
      </c>
      <c r="E34" s="4">
        <f>B34+C34</f>
        <v>547</v>
      </c>
      <c r="F34" s="5">
        <f>(C34/1.645)/B34</f>
        <v>0.2717872018783873</v>
      </c>
      <c r="G34" s="6" t="str">
        <f>IF(F34&lt;15%,"YES","NO")</f>
        <v>NO</v>
      </c>
      <c r="H34" s="39">
        <v>65</v>
      </c>
      <c r="I34" s="35">
        <v>76</v>
      </c>
      <c r="J34" s="4">
        <f>H34-I34</f>
        <v>-11</v>
      </c>
      <c r="K34" s="4">
        <f>H34+I34</f>
        <v>141</v>
      </c>
      <c r="L34" s="5">
        <f>(I34/1.645)/H34</f>
        <v>0.7107785831190087</v>
      </c>
      <c r="M34" s="4" t="str">
        <f>IF(L34&lt;15%,"YES","NO")</f>
        <v>NO</v>
      </c>
      <c r="N34" s="5">
        <f>H34/B34</f>
        <v>0.17195767195767195</v>
      </c>
      <c r="O34" s="5">
        <f>(SQRT(I34^2-(N34^2*C34^2)))/B34</f>
        <v>0.18577885183516493</v>
      </c>
      <c r="P34" s="5">
        <f>N34-O34</f>
        <v>-0.013821179877492984</v>
      </c>
      <c r="Q34" s="5">
        <f>N34+O34</f>
        <v>0.3577365237928369</v>
      </c>
      <c r="R34" s="5">
        <f>(O34/1.645)/N34</f>
        <v>0.6567632077969824</v>
      </c>
      <c r="S34" s="4" t="str">
        <f>IF(R34&lt;15%,"YES","NO")</f>
        <v>NO</v>
      </c>
      <c r="T34" s="7">
        <v>727</v>
      </c>
      <c r="U34" s="12">
        <f>B34-T34</f>
        <v>-349</v>
      </c>
      <c r="V34" s="13">
        <f>U34/T34</f>
        <v>-0.48005502063273725</v>
      </c>
    </row>
    <row r="35" spans="1:22" ht="12.75" customHeight="1">
      <c r="A35" s="9" t="s">
        <v>5</v>
      </c>
      <c r="B35" s="39">
        <v>348</v>
      </c>
      <c r="C35" s="35">
        <v>187</v>
      </c>
      <c r="D35" s="4">
        <f>B35-C35</f>
        <v>161</v>
      </c>
      <c r="E35" s="4">
        <f>B35+C35</f>
        <v>535</v>
      </c>
      <c r="F35" s="5">
        <f>(C35/1.645)/B35</f>
        <v>0.32666037801767805</v>
      </c>
      <c r="G35" s="6" t="str">
        <f>IF(F35&lt;15%,"YES","NO")</f>
        <v>NO</v>
      </c>
      <c r="H35" s="39">
        <v>170</v>
      </c>
      <c r="I35" s="35">
        <v>113</v>
      </c>
      <c r="J35" s="4">
        <f>H35-I35</f>
        <v>57</v>
      </c>
      <c r="K35" s="4">
        <f>H35+I35</f>
        <v>283</v>
      </c>
      <c r="L35" s="5">
        <f>(I35/1.645)/H35</f>
        <v>0.4040765242267119</v>
      </c>
      <c r="M35" s="4" t="str">
        <f>IF(L35&lt;15%,"YES","NO")</f>
        <v>NO</v>
      </c>
      <c r="N35" s="5">
        <f>H35/B35</f>
        <v>0.4885057471264368</v>
      </c>
      <c r="O35" s="5">
        <f>(SQRT(I35^2-(N35^2*C35^2)))/B35</f>
        <v>0.19113132641811514</v>
      </c>
      <c r="P35" s="5">
        <f>N35-O35</f>
        <v>0.29737442070832165</v>
      </c>
      <c r="Q35" s="5">
        <f>N35+O35</f>
        <v>0.6796370735445519</v>
      </c>
      <c r="R35" s="5">
        <f>(O35/1.645)/N35</f>
        <v>0.2378462420650959</v>
      </c>
      <c r="S35" s="4" t="str">
        <f>IF(R35&lt;15%,"YES","NO")</f>
        <v>NO</v>
      </c>
      <c r="T35" s="7">
        <v>79</v>
      </c>
      <c r="U35" s="12">
        <f>B35-T35</f>
        <v>269</v>
      </c>
      <c r="V35" s="13">
        <f>U35/T35</f>
        <v>3.4050632911392404</v>
      </c>
    </row>
    <row r="36" spans="1:22" ht="12.75" customHeight="1">
      <c r="A36" s="9" t="s">
        <v>14</v>
      </c>
      <c r="B36" s="39">
        <v>335</v>
      </c>
      <c r="C36" s="35">
        <v>125</v>
      </c>
      <c r="D36" s="4">
        <f>B36-C36</f>
        <v>210</v>
      </c>
      <c r="E36" s="4">
        <f>B36+C36</f>
        <v>460</v>
      </c>
      <c r="F36" s="5">
        <f>(C36/1.645)/B36</f>
        <v>0.22682937894116045</v>
      </c>
      <c r="G36" s="6" t="str">
        <f>IF(F36&lt;15%,"YES","NO")</f>
        <v>NO</v>
      </c>
      <c r="H36" s="39">
        <v>72</v>
      </c>
      <c r="I36" s="35">
        <v>55</v>
      </c>
      <c r="J36" s="4">
        <f>H36-I36</f>
        <v>17</v>
      </c>
      <c r="K36" s="4">
        <f>H36+I36</f>
        <v>127</v>
      </c>
      <c r="L36" s="5">
        <f>(I36/1.645)/H36</f>
        <v>0.464370145221209</v>
      </c>
      <c r="M36" s="4" t="str">
        <f>IF(L36&lt;15%,"YES","NO")</f>
        <v>NO</v>
      </c>
      <c r="N36" s="5">
        <f>H36/B36</f>
        <v>0.21492537313432836</v>
      </c>
      <c r="O36" s="5">
        <f>(SQRT(I36^2-(N36^2*C36^2)))/B36</f>
        <v>0.14325981417406755</v>
      </c>
      <c r="P36" s="5">
        <f>N36-O36</f>
        <v>0.0716655589602608</v>
      </c>
      <c r="Q36" s="5">
        <f>N36+O36</f>
        <v>0.3581851873083959</v>
      </c>
      <c r="R36" s="5">
        <f>(O36/1.645)/N36</f>
        <v>0.4052012643390124</v>
      </c>
      <c r="S36" s="4" t="str">
        <f>IF(R36&lt;15%,"YES","NO")</f>
        <v>NO</v>
      </c>
      <c r="T36" s="7">
        <v>401</v>
      </c>
      <c r="U36" s="12">
        <f>B36-T36</f>
        <v>-66</v>
      </c>
      <c r="V36" s="13">
        <f>U36/T36</f>
        <v>-0.16458852867830423</v>
      </c>
    </row>
    <row r="37" spans="1:22" ht="12.75">
      <c r="A37" s="9" t="s">
        <v>30</v>
      </c>
      <c r="B37" s="39">
        <v>255</v>
      </c>
      <c r="C37" s="35">
        <v>195</v>
      </c>
      <c r="D37" s="4">
        <f>B37-C37</f>
        <v>60</v>
      </c>
      <c r="E37" s="4">
        <f>B37+C37</f>
        <v>450</v>
      </c>
      <c r="F37" s="5">
        <f>(C37/1.645)/B37</f>
        <v>0.464866797782943</v>
      </c>
      <c r="G37" s="6" t="str">
        <f>IF(F37&lt;15%,"YES","NO")</f>
        <v>NO</v>
      </c>
      <c r="H37" s="39">
        <v>159</v>
      </c>
      <c r="I37" s="35">
        <v>179</v>
      </c>
      <c r="J37" s="4">
        <f>H37-I37</f>
        <v>-20</v>
      </c>
      <c r="K37" s="4">
        <f>H37+I37</f>
        <v>338</v>
      </c>
      <c r="L37" s="5">
        <f>(I37/1.645)/H37</f>
        <v>0.6843684884632295</v>
      </c>
      <c r="M37" s="4" t="str">
        <f>IF(L37&lt;15%,"YES","NO")</f>
        <v>NO</v>
      </c>
      <c r="N37" s="5">
        <f>H37/B37</f>
        <v>0.6235294117647059</v>
      </c>
      <c r="O37" s="5">
        <f>(SQRT(I37^2-(N37^2*C37^2)))/B37</f>
        <v>0.5151648902044679</v>
      </c>
      <c r="P37" s="5">
        <f>N37-O37</f>
        <v>0.10836452156023801</v>
      </c>
      <c r="Q37" s="5">
        <f>N37+O37</f>
        <v>1.1386943019691738</v>
      </c>
      <c r="R37" s="5">
        <f>(O37/1.645)/N37</f>
        <v>0.5022540077694531</v>
      </c>
      <c r="S37" s="4" t="str">
        <f>IF(R37&lt;15%,"YES","NO")</f>
        <v>NO</v>
      </c>
      <c r="T37" s="7">
        <v>9</v>
      </c>
      <c r="U37" s="12">
        <f>B37-T37</f>
        <v>246</v>
      </c>
      <c r="V37" s="13">
        <f>U37/T37</f>
        <v>27.333333333333332</v>
      </c>
    </row>
    <row r="38" spans="1:22" ht="12.75" customHeight="1">
      <c r="A38" s="9" t="s">
        <v>41</v>
      </c>
      <c r="B38" s="39">
        <v>206</v>
      </c>
      <c r="C38" s="35">
        <v>148</v>
      </c>
      <c r="D38" s="4">
        <f>B38-C38</f>
        <v>58</v>
      </c>
      <c r="E38" s="4">
        <f>B38+C38</f>
        <v>354</v>
      </c>
      <c r="F38" s="5">
        <f>(C38/1.645)/B38</f>
        <v>0.4367456546758344</v>
      </c>
      <c r="G38" s="6" t="str">
        <f>IF(F38&lt;15%,"YES","NO")</f>
        <v>NO</v>
      </c>
      <c r="H38" s="39">
        <v>0</v>
      </c>
      <c r="I38" s="35">
        <v>30</v>
      </c>
      <c r="J38" s="4">
        <f>H38-I38</f>
        <v>-30</v>
      </c>
      <c r="K38" s="4">
        <f>H38+I38</f>
        <v>30</v>
      </c>
      <c r="L38" s="5" t="e">
        <f>(I38/1.645)/H38</f>
        <v>#DIV/0!</v>
      </c>
      <c r="M38" s="4" t="e">
        <f>IF(L38&lt;15%,"YES","NO")</f>
        <v>#DIV/0!</v>
      </c>
      <c r="N38" s="5">
        <f>H38/B38</f>
        <v>0</v>
      </c>
      <c r="O38" s="5">
        <f>(SQRT(I38^2-(N38^2*C38^2)))/B38</f>
        <v>0.14563106796116504</v>
      </c>
      <c r="P38" s="5">
        <f>N38-O38</f>
        <v>-0.14563106796116504</v>
      </c>
      <c r="Q38" s="5">
        <f>N38+O38</f>
        <v>0.14563106796116504</v>
      </c>
      <c r="R38" s="5" t="e">
        <f>(O38/1.645)/N38</f>
        <v>#DIV/0!</v>
      </c>
      <c r="S38" s="4" t="e">
        <f>IF(R38&lt;15%,"YES","NO")</f>
        <v>#DIV/0!</v>
      </c>
      <c r="T38" s="7">
        <v>177</v>
      </c>
      <c r="U38" s="12">
        <f>B38-T38</f>
        <v>29</v>
      </c>
      <c r="V38" s="13">
        <f>U38/T38</f>
        <v>0.1638418079096045</v>
      </c>
    </row>
    <row r="39" spans="1:22" ht="12.75" customHeight="1">
      <c r="A39" s="9" t="s">
        <v>36</v>
      </c>
      <c r="B39" s="39">
        <v>179</v>
      </c>
      <c r="C39" s="35">
        <v>198</v>
      </c>
      <c r="D39" s="4">
        <f>B39-C39</f>
        <v>-19</v>
      </c>
      <c r="E39" s="4">
        <f>B39+C39</f>
        <v>377</v>
      </c>
      <c r="F39" s="5">
        <f>(C39/1.645)/B39</f>
        <v>0.6724287242532815</v>
      </c>
      <c r="G39" s="6" t="str">
        <f>IF(F39&lt;15%,"YES","NO")</f>
        <v>NO</v>
      </c>
      <c r="H39" s="39">
        <v>23</v>
      </c>
      <c r="I39" s="35">
        <v>35</v>
      </c>
      <c r="J39" s="4">
        <f>H39-I39</f>
        <v>-12</v>
      </c>
      <c r="K39" s="4">
        <f>H39+I39</f>
        <v>58</v>
      </c>
      <c r="L39" s="5">
        <f>(I39/1.645)/H39</f>
        <v>0.9250693802035153</v>
      </c>
      <c r="M39" s="4" t="str">
        <f>IF(L39&lt;15%,"YES","NO")</f>
        <v>NO</v>
      </c>
      <c r="N39" s="5">
        <f>H39/B39</f>
        <v>0.12849162011173185</v>
      </c>
      <c r="O39" s="5">
        <f>(SQRT(I39^2-(N39^2*C39^2)))/B39</f>
        <v>0.1342803619493645</v>
      </c>
      <c r="P39" s="5">
        <f>N39-O39</f>
        <v>-0.005788741837632644</v>
      </c>
      <c r="Q39" s="5">
        <f>N39+O39</f>
        <v>0.2627719820610963</v>
      </c>
      <c r="R39" s="5">
        <f>(O39/1.645)/N39</f>
        <v>0.6352896732902403</v>
      </c>
      <c r="S39" s="4" t="str">
        <f>IF(R39&lt;15%,"YES","NO")</f>
        <v>NO</v>
      </c>
      <c r="T39" s="7">
        <v>196</v>
      </c>
      <c r="U39" s="12">
        <f>B39-T39</f>
        <v>-17</v>
      </c>
      <c r="V39" s="13">
        <f>U39/T39</f>
        <v>-0.08673469387755102</v>
      </c>
    </row>
    <row r="40" spans="1:22" ht="12.75">
      <c r="A40" s="9" t="s">
        <v>27</v>
      </c>
      <c r="B40" s="39">
        <v>114</v>
      </c>
      <c r="C40" s="35">
        <v>84</v>
      </c>
      <c r="D40" s="4">
        <f>B40-C40</f>
        <v>30</v>
      </c>
      <c r="E40" s="4">
        <f>B40+C40</f>
        <v>198</v>
      </c>
      <c r="F40" s="5">
        <f>(C40/1.645)/B40</f>
        <v>0.44792833146696526</v>
      </c>
      <c r="G40" s="6" t="str">
        <f>IF(F40&lt;15%,"YES","NO")</f>
        <v>NO</v>
      </c>
      <c r="H40" s="39">
        <v>10</v>
      </c>
      <c r="I40" s="35">
        <v>13</v>
      </c>
      <c r="J40" s="4">
        <f>H40-I40</f>
        <v>-3</v>
      </c>
      <c r="K40" s="4">
        <f>H40+I40</f>
        <v>23</v>
      </c>
      <c r="L40" s="5">
        <f>(I40/1.645)/H40</f>
        <v>0.790273556231003</v>
      </c>
      <c r="M40" s="4" t="str">
        <f>IF(L40&lt;15%,"YES","NO")</f>
        <v>NO</v>
      </c>
      <c r="N40" s="5">
        <f>H40/B40</f>
        <v>0.08771929824561403</v>
      </c>
      <c r="O40" s="5">
        <f>(SQRT(I40^2-(N40^2*C40^2)))/B40</f>
        <v>0.09394829851585385</v>
      </c>
      <c r="P40" s="5">
        <f>N40-O40</f>
        <v>-0.006229000270239815</v>
      </c>
      <c r="Q40" s="5">
        <f>N40+O40</f>
        <v>0.18166759676146788</v>
      </c>
      <c r="R40" s="5">
        <f>(O40/1.645)/N40</f>
        <v>0.6510702754290175</v>
      </c>
      <c r="S40" s="4" t="str">
        <f>IF(R40&lt;15%,"YES","NO")</f>
        <v>NO</v>
      </c>
      <c r="T40" s="7">
        <v>191</v>
      </c>
      <c r="U40" s="12">
        <f>B40-T40</f>
        <v>-77</v>
      </c>
      <c r="V40" s="13">
        <f>U40/T40</f>
        <v>-0.4031413612565445</v>
      </c>
    </row>
    <row r="41" spans="1:22" ht="12.75" customHeight="1">
      <c r="A41" s="9" t="s">
        <v>35</v>
      </c>
      <c r="B41" s="39">
        <v>56</v>
      </c>
      <c r="C41" s="35">
        <v>68</v>
      </c>
      <c r="D41" s="4">
        <f>B41-C41</f>
        <v>-12</v>
      </c>
      <c r="E41" s="4">
        <f>B41+C41</f>
        <v>124</v>
      </c>
      <c r="F41" s="5">
        <f>(C41/1.645)/B41</f>
        <v>0.7381676074685194</v>
      </c>
      <c r="G41" s="6" t="str">
        <f>IF(F41&lt;15%,"YES","NO")</f>
        <v>NO</v>
      </c>
      <c r="H41" s="39">
        <v>0</v>
      </c>
      <c r="I41" s="35">
        <v>30</v>
      </c>
      <c r="J41" s="4">
        <f>H41-I41</f>
        <v>-30</v>
      </c>
      <c r="K41" s="4">
        <f>H41+I41</f>
        <v>30</v>
      </c>
      <c r="L41" s="5" t="e">
        <f>(I41/1.645)/H41</f>
        <v>#DIV/0!</v>
      </c>
      <c r="M41" s="4" t="e">
        <f>IF(L41&lt;15%,"YES","NO")</f>
        <v>#DIV/0!</v>
      </c>
      <c r="N41" s="5">
        <f>H41/B41</f>
        <v>0</v>
      </c>
      <c r="O41" s="5">
        <f>(SQRT(I41^2-(N41^2*C41^2)))/B41</f>
        <v>0.5357142857142857</v>
      </c>
      <c r="P41" s="5">
        <f>N41-O41</f>
        <v>-0.5357142857142857</v>
      </c>
      <c r="Q41" s="5">
        <f>N41+O41</f>
        <v>0.5357142857142857</v>
      </c>
      <c r="R41" s="5" t="e">
        <f>(O41/1.645)/N41</f>
        <v>#DIV/0!</v>
      </c>
      <c r="S41" s="4" t="e">
        <f>IF(R41&lt;15%,"YES","NO")</f>
        <v>#DIV/0!</v>
      </c>
      <c r="T41" s="7">
        <v>0</v>
      </c>
      <c r="U41" s="12">
        <f>B41-T41</f>
        <v>56</v>
      </c>
      <c r="V41" s="13" t="e">
        <f>U41/T41</f>
        <v>#DIV/0!</v>
      </c>
    </row>
    <row r="42" spans="1:22" ht="12.75" customHeight="1">
      <c r="A42" s="9" t="s">
        <v>17</v>
      </c>
      <c r="B42" s="39">
        <v>49</v>
      </c>
      <c r="C42" s="35">
        <v>47</v>
      </c>
      <c r="D42" s="4">
        <f>B42-C42</f>
        <v>2</v>
      </c>
      <c r="E42" s="4">
        <f>B42+C42</f>
        <v>96</v>
      </c>
      <c r="F42" s="5">
        <f>(C42/1.645)/B42</f>
        <v>0.5830903790087463</v>
      </c>
      <c r="G42" s="6" t="str">
        <f>IF(F42&lt;15%,"YES","NO")</f>
        <v>NO</v>
      </c>
      <c r="H42" s="39">
        <v>0</v>
      </c>
      <c r="I42" s="35">
        <v>30</v>
      </c>
      <c r="J42" s="4">
        <f>H42-I42</f>
        <v>-30</v>
      </c>
      <c r="K42" s="4">
        <f>H42+I42</f>
        <v>30</v>
      </c>
      <c r="L42" s="5" t="e">
        <f>(I42/1.645)/H42</f>
        <v>#DIV/0!</v>
      </c>
      <c r="M42" s="4" t="e">
        <f>IF(L42&lt;15%,"YES","NO")</f>
        <v>#DIV/0!</v>
      </c>
      <c r="N42" s="5">
        <f>H42/B42</f>
        <v>0</v>
      </c>
      <c r="O42" s="5">
        <f>(SQRT(I42^2-(N42^2*C42^2)))/B42</f>
        <v>0.6122448979591837</v>
      </c>
      <c r="P42" s="5">
        <f>N42-O42</f>
        <v>-0.6122448979591837</v>
      </c>
      <c r="Q42" s="5">
        <f>N42+O42</f>
        <v>0.6122448979591837</v>
      </c>
      <c r="R42" s="5" t="e">
        <f>(O42/1.645)/N42</f>
        <v>#DIV/0!</v>
      </c>
      <c r="S42" s="4" t="e">
        <f>IF(R42&lt;15%,"YES","NO")</f>
        <v>#DIV/0!</v>
      </c>
      <c r="T42" s="7">
        <v>18</v>
      </c>
      <c r="U42" s="12">
        <f>B42-T42</f>
        <v>31</v>
      </c>
      <c r="V42" s="13">
        <f>U42/T42</f>
        <v>1.7222222222222223</v>
      </c>
    </row>
    <row r="43" spans="1:22" ht="12.75" customHeight="1">
      <c r="A43" s="9" t="s">
        <v>9</v>
      </c>
      <c r="B43" s="39">
        <v>13</v>
      </c>
      <c r="C43" s="35">
        <v>20</v>
      </c>
      <c r="D43" s="4">
        <f>B43-C43</f>
        <v>-7</v>
      </c>
      <c r="E43" s="4">
        <f>B43+C43</f>
        <v>33</v>
      </c>
      <c r="F43" s="5">
        <f>(C43/1.645)/B43</f>
        <v>0.9352349777881692</v>
      </c>
      <c r="G43" s="6" t="str">
        <f>IF(F43&lt;15%,"YES","NO")</f>
        <v>NO</v>
      </c>
      <c r="H43" s="39">
        <v>0</v>
      </c>
      <c r="I43" s="35">
        <v>30</v>
      </c>
      <c r="J43" s="4">
        <f>H43-I43</f>
        <v>-30</v>
      </c>
      <c r="K43" s="4">
        <f>H43+I43</f>
        <v>30</v>
      </c>
      <c r="L43" s="5" t="e">
        <f>(I43/1.645)/H43</f>
        <v>#DIV/0!</v>
      </c>
      <c r="M43" s="4" t="e">
        <f>IF(L43&lt;15%,"YES","NO")</f>
        <v>#DIV/0!</v>
      </c>
      <c r="N43" s="5">
        <f>H43/B43</f>
        <v>0</v>
      </c>
      <c r="O43" s="5">
        <f>(SQRT(I43^2-(N43^2*C43^2)))/B43</f>
        <v>2.3076923076923075</v>
      </c>
      <c r="P43" s="5">
        <f>N43-O43</f>
        <v>-2.3076923076923075</v>
      </c>
      <c r="Q43" s="5">
        <f>N43+O43</f>
        <v>2.3076923076923075</v>
      </c>
      <c r="R43" s="5" t="e">
        <f>(O43/1.645)/N43</f>
        <v>#DIV/0!</v>
      </c>
      <c r="S43" s="4" t="e">
        <f>IF(R43&lt;15%,"YES","NO")</f>
        <v>#DIV/0!</v>
      </c>
      <c r="T43" s="7">
        <v>24</v>
      </c>
      <c r="U43" s="12">
        <f>B43-T43</f>
        <v>-11</v>
      </c>
      <c r="V43" s="13">
        <f>U43/T43</f>
        <v>-0.4583333333333333</v>
      </c>
    </row>
    <row r="44" spans="1:22" ht="12.75">
      <c r="A44" s="26" t="s">
        <v>28</v>
      </c>
      <c r="B44" s="41">
        <v>0</v>
      </c>
      <c r="C44" s="43">
        <v>30</v>
      </c>
      <c r="D44" s="29">
        <f>B44-C44</f>
        <v>-30</v>
      </c>
      <c r="E44" s="29">
        <f>B44+C44</f>
        <v>30</v>
      </c>
      <c r="F44" s="30" t="e">
        <f>(C44/1.645)/B44</f>
        <v>#DIV/0!</v>
      </c>
      <c r="G44" s="28" t="e">
        <f>IF(F44&lt;15%,"YES","NO")</f>
        <v>#DIV/0!</v>
      </c>
      <c r="H44" s="41">
        <v>0</v>
      </c>
      <c r="I44" s="43">
        <v>30</v>
      </c>
      <c r="J44" s="29">
        <f>H44-I44</f>
        <v>-30</v>
      </c>
      <c r="K44" s="29">
        <f>H44+I44</f>
        <v>30</v>
      </c>
      <c r="L44" s="30" t="e">
        <f>(I44/1.645)/H44</f>
        <v>#DIV/0!</v>
      </c>
      <c r="M44" s="29" t="e">
        <f>IF(L44&lt;15%,"YES","NO")</f>
        <v>#DIV/0!</v>
      </c>
      <c r="N44" s="30" t="e">
        <f>H44/B44</f>
        <v>#DIV/0!</v>
      </c>
      <c r="O44" s="30" t="e">
        <f>(SQRT(I44^2-(N44^2*C44^2)))/B44</f>
        <v>#DIV/0!</v>
      </c>
      <c r="P44" s="30" t="e">
        <f>N44-O44</f>
        <v>#DIV/0!</v>
      </c>
      <c r="Q44" s="30" t="e">
        <f>N44+O44</f>
        <v>#DIV/0!</v>
      </c>
      <c r="R44" s="30" t="e">
        <f>(O44/1.645)/N44</f>
        <v>#DIV/0!</v>
      </c>
      <c r="S44" s="29" t="e">
        <f>IF(R44&lt;15%,"YES","NO")</f>
        <v>#DIV/0!</v>
      </c>
      <c r="T44" s="27">
        <v>99</v>
      </c>
      <c r="U44" s="31">
        <f>B44-T44</f>
        <v>-99</v>
      </c>
      <c r="V44" s="32">
        <f>U44/T44</f>
        <v>-1</v>
      </c>
    </row>
    <row r="45" ht="12.75">
      <c r="A45" s="3" t="s">
        <v>56</v>
      </c>
    </row>
    <row r="47" ht="12.75">
      <c r="H47" s="1"/>
    </row>
    <row r="48" ht="12.75">
      <c r="H48" s="25"/>
    </row>
    <row r="51" ht="12.75">
      <c r="F51">
        <f>(B44-T44)/T44</f>
        <v>-1</v>
      </c>
    </row>
  </sheetData>
  <sheetProtection/>
  <autoFilter ref="A4:V43">
    <sortState ref="A5:V51">
      <sortCondition descending="1" sortBy="value" ref="B5:B51"/>
    </sortState>
  </autoFilter>
  <mergeCells count="4">
    <mergeCell ref="T3:V3"/>
    <mergeCell ref="B3:G3"/>
    <mergeCell ref="H3:M3"/>
    <mergeCell ref="N3:S3"/>
  </mergeCells>
  <conditionalFormatting sqref="G5:G43 M5:M43 S5:S43">
    <cfRule type="cellIs" priority="1" dxfId="2" operator="equal" stopIfTrue="1">
      <formula>"#DIC/0!"</formula>
    </cfRule>
    <cfRule type="cellIs" priority="2" dxfId="1" operator="equal" stopIfTrue="1">
      <formula>"NO"</formula>
    </cfRule>
    <cfRule type="cellIs" priority="3" dxfId="0" operator="equal" stopIfTrue="1">
      <formula>"YES"</formula>
    </cfRule>
  </conditionalFormatting>
  <printOptions/>
  <pageMargins left="0.25" right="0.25" top="0.75" bottom="0.75" header="0.3" footer="0.3"/>
  <pageSetup fitToHeight="0" fitToWidth="1" horizontalDpi="600" verticalDpi="600" orientation="landscape" scale="5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45"/>
  <sheetViews>
    <sheetView tabSelected="1" zoomScalePageLayoutView="0" workbookViewId="0" topLeftCell="A1">
      <selection activeCell="W8" sqref="W8"/>
    </sheetView>
  </sheetViews>
  <sheetFormatPr defaultColWidth="9.140625" defaultRowHeight="12.75"/>
  <cols>
    <col min="1" max="1" width="36.7109375" style="3" customWidth="1"/>
    <col min="3" max="7" width="10.7109375" style="0" customWidth="1"/>
    <col min="12" max="12" width="10.8515625" style="0" customWidth="1"/>
    <col min="13" max="13" width="10.421875" style="0" customWidth="1"/>
    <col min="18" max="18" width="11.140625" style="0" customWidth="1"/>
    <col min="19" max="19" width="11.421875" style="0" customWidth="1"/>
  </cols>
  <sheetData>
    <row r="1" ht="12.75">
      <c r="A1" s="3" t="s">
        <v>57</v>
      </c>
    </row>
    <row r="2" ht="12.75">
      <c r="A2" s="3" t="s">
        <v>53</v>
      </c>
    </row>
    <row r="3" spans="2:19" ht="76.5" customHeight="1">
      <c r="B3" s="37" t="s">
        <v>42</v>
      </c>
      <c r="C3" s="37"/>
      <c r="D3" s="37"/>
      <c r="E3" s="37"/>
      <c r="F3" s="37"/>
      <c r="G3" s="37"/>
      <c r="H3" s="37" t="s">
        <v>43</v>
      </c>
      <c r="I3" s="37"/>
      <c r="J3" s="37"/>
      <c r="K3" s="37"/>
      <c r="L3" s="37"/>
      <c r="M3" s="37"/>
      <c r="N3" s="37" t="s">
        <v>44</v>
      </c>
      <c r="O3" s="37"/>
      <c r="P3" s="37"/>
      <c r="Q3" s="37"/>
      <c r="R3" s="37"/>
      <c r="S3" s="37"/>
    </row>
    <row r="4" spans="1:19" s="2" customFormat="1" ht="38.25">
      <c r="A4" s="8" t="s">
        <v>0</v>
      </c>
      <c r="B4" s="10" t="s">
        <v>1</v>
      </c>
      <c r="C4" s="10" t="s">
        <v>2</v>
      </c>
      <c r="D4" s="10" t="s">
        <v>45</v>
      </c>
      <c r="E4" s="10" t="s">
        <v>46</v>
      </c>
      <c r="F4" s="10" t="s">
        <v>47</v>
      </c>
      <c r="G4" s="10" t="s">
        <v>48</v>
      </c>
      <c r="H4" s="10" t="s">
        <v>1</v>
      </c>
      <c r="I4" s="10" t="s">
        <v>2</v>
      </c>
      <c r="J4" s="10" t="s">
        <v>45</v>
      </c>
      <c r="K4" s="10" t="s">
        <v>46</v>
      </c>
      <c r="L4" s="10" t="s">
        <v>47</v>
      </c>
      <c r="M4" s="10" t="s">
        <v>48</v>
      </c>
      <c r="N4" s="10" t="s">
        <v>1</v>
      </c>
      <c r="O4" s="10" t="s">
        <v>2</v>
      </c>
      <c r="P4" s="10" t="s">
        <v>45</v>
      </c>
      <c r="Q4" s="10" t="s">
        <v>46</v>
      </c>
      <c r="R4" s="10" t="s">
        <v>47</v>
      </c>
      <c r="S4" s="10" t="s">
        <v>48</v>
      </c>
    </row>
    <row r="5" spans="1:19" ht="12.75">
      <c r="A5" s="19" t="s">
        <v>3</v>
      </c>
      <c r="B5" s="34">
        <v>203966</v>
      </c>
      <c r="C5" s="34">
        <v>3592</v>
      </c>
      <c r="D5" s="20">
        <f>B5-C5</f>
        <v>200374</v>
      </c>
      <c r="E5" s="20">
        <f>B5+C5</f>
        <v>207558</v>
      </c>
      <c r="F5" s="21">
        <f>(C5/1.645)/B5</f>
        <v>0.010705640283869947</v>
      </c>
      <c r="G5" s="6" t="str">
        <f>IF(F5&lt;15%,"YES","NO")</f>
        <v>YES</v>
      </c>
      <c r="H5" s="34">
        <v>88241</v>
      </c>
      <c r="I5" s="34">
        <v>3223</v>
      </c>
      <c r="J5" s="20">
        <f>H5-I5</f>
        <v>85018</v>
      </c>
      <c r="K5" s="20">
        <f>H5+I5</f>
        <v>91464</v>
      </c>
      <c r="L5" s="21">
        <f>(I5/1.645)/H5</f>
        <v>0.022203630021388303</v>
      </c>
      <c r="M5" s="4" t="str">
        <f>IF(L5&lt;15%,"YES","NO")</f>
        <v>YES</v>
      </c>
      <c r="N5" s="21">
        <f>H5/B5</f>
        <v>0.4326260259062785</v>
      </c>
      <c r="O5" s="21">
        <f>(SQRT(I5^2-(N5^2*C5^2)))/B5</f>
        <v>0.013843586835219461</v>
      </c>
      <c r="P5" s="21">
        <f>N5-O5</f>
        <v>0.41878243907105905</v>
      </c>
      <c r="Q5" s="21">
        <f>N5+O5</f>
        <v>0.446469612741498</v>
      </c>
      <c r="R5" s="21">
        <f>(O5/1.645)/N5</f>
        <v>0.019452260851609945</v>
      </c>
      <c r="S5" s="4" t="str">
        <f>IF(R5&lt;15%,"YES","NO")</f>
        <v>YES</v>
      </c>
    </row>
    <row r="6" spans="1:19" ht="12.75">
      <c r="A6" s="19" t="s">
        <v>24</v>
      </c>
      <c r="B6" s="34">
        <v>11247</v>
      </c>
      <c r="C6" s="34">
        <v>1203</v>
      </c>
      <c r="D6" s="20">
        <f>B6-C6</f>
        <v>10044</v>
      </c>
      <c r="E6" s="20">
        <f>B6+C6</f>
        <v>12450</v>
      </c>
      <c r="F6" s="21">
        <f>(C6/1.645)/B6</f>
        <v>0.06502240516417347</v>
      </c>
      <c r="G6" s="6" t="str">
        <f>IF(F6&lt;15%,"YES","NO")</f>
        <v>YES</v>
      </c>
      <c r="H6" s="34">
        <v>4453</v>
      </c>
      <c r="I6" s="35">
        <v>719</v>
      </c>
      <c r="J6" s="20">
        <f>H6-I6</f>
        <v>3734</v>
      </c>
      <c r="K6" s="20">
        <f>H6+I6</f>
        <v>5172</v>
      </c>
      <c r="L6" s="21">
        <f>(I6/1.645)/H6</f>
        <v>0.09815451759921422</v>
      </c>
      <c r="M6" s="4" t="str">
        <f>IF(L6&lt;15%,"YES","NO")</f>
        <v>YES</v>
      </c>
      <c r="N6" s="21">
        <f>H6/B6</f>
        <v>0.39592780296968083</v>
      </c>
      <c r="O6" s="21">
        <f>(SQRT(I6^2-(N6^2*C6^2)))/B6</f>
        <v>0.0478890073400186</v>
      </c>
      <c r="P6" s="21">
        <f>N6-O6</f>
        <v>0.3480387956296622</v>
      </c>
      <c r="Q6" s="21">
        <f>N6+O6</f>
        <v>0.44381681030969944</v>
      </c>
      <c r="R6" s="21">
        <f>(O6/1.645)/N6</f>
        <v>0.07352819970460667</v>
      </c>
      <c r="S6" s="4" t="str">
        <f>IF(R6&lt;15%,"YES","NO")</f>
        <v>YES</v>
      </c>
    </row>
    <row r="7" spans="1:19" ht="12.75">
      <c r="A7" s="19" t="s">
        <v>31</v>
      </c>
      <c r="B7" s="34">
        <v>7361</v>
      </c>
      <c r="C7" s="35">
        <v>869</v>
      </c>
      <c r="D7" s="20">
        <f>B7-C7</f>
        <v>6492</v>
      </c>
      <c r="E7" s="20">
        <f>B7+C7</f>
        <v>8230</v>
      </c>
      <c r="F7" s="21">
        <f>(C7/1.645)/B7</f>
        <v>0.0717657216687471</v>
      </c>
      <c r="G7" s="6" t="str">
        <f>IF(F7&lt;15%,"YES","NO")</f>
        <v>YES</v>
      </c>
      <c r="H7" s="34">
        <v>4157</v>
      </c>
      <c r="I7" s="35">
        <v>623</v>
      </c>
      <c r="J7" s="20">
        <f>H7-I7</f>
        <v>3534</v>
      </c>
      <c r="K7" s="20">
        <f>H7+I7</f>
        <v>4780</v>
      </c>
      <c r="L7" s="21">
        <f>(I7/1.645)/H7</f>
        <v>0.09110498057621341</v>
      </c>
      <c r="M7" s="4" t="str">
        <f>IF(L7&lt;15%,"YES","NO")</f>
        <v>YES</v>
      </c>
      <c r="N7" s="21">
        <f>H7/B7</f>
        <v>0.5647330525743784</v>
      </c>
      <c r="O7" s="21">
        <f>(SQRT(I7^2-(N7^2*C7^2)))/B7</f>
        <v>0.052137536552953605</v>
      </c>
      <c r="P7" s="21">
        <f>N7-O7</f>
        <v>0.5125955160214248</v>
      </c>
      <c r="Q7" s="21">
        <f>N7+O7</f>
        <v>0.6168705891273321</v>
      </c>
      <c r="R7" s="21">
        <f>(O7/1.645)/N7</f>
        <v>0.056123067264326774</v>
      </c>
      <c r="S7" s="4" t="str">
        <f>IF(R7&lt;15%,"YES","NO")</f>
        <v>YES</v>
      </c>
    </row>
    <row r="8" spans="1:19" ht="12.75">
      <c r="A8" s="19" t="s">
        <v>32</v>
      </c>
      <c r="B8" s="34">
        <v>7143</v>
      </c>
      <c r="C8" s="35">
        <v>944</v>
      </c>
      <c r="D8" s="20">
        <f>B8-C8</f>
        <v>6199</v>
      </c>
      <c r="E8" s="20">
        <f>B8+C8</f>
        <v>8087</v>
      </c>
      <c r="F8" s="21">
        <f>(C8/1.645)/B8</f>
        <v>0.08033881875553978</v>
      </c>
      <c r="G8" s="6" t="str">
        <f>IF(F8&lt;15%,"YES","NO")</f>
        <v>YES</v>
      </c>
      <c r="H8" s="34">
        <v>1378</v>
      </c>
      <c r="I8" s="35">
        <v>344</v>
      </c>
      <c r="J8" s="20">
        <f>H8-I8</f>
        <v>1034</v>
      </c>
      <c r="K8" s="20">
        <f>H8+I8</f>
        <v>1722</v>
      </c>
      <c r="L8" s="21">
        <f>(I8/1.645)/H8</f>
        <v>0.1517551096033633</v>
      </c>
      <c r="M8" s="4" t="str">
        <f>IF(L8&lt;15%,"YES","NO")</f>
        <v>NO</v>
      </c>
      <c r="N8" s="21">
        <f>H8/B8</f>
        <v>0.19291614167716645</v>
      </c>
      <c r="O8" s="21">
        <f>(SQRT(I8^2-(N8^2*C8^2)))/B8</f>
        <v>0.04085686171081598</v>
      </c>
      <c r="P8" s="21">
        <f>N8-O8</f>
        <v>0.15205927996635046</v>
      </c>
      <c r="Q8" s="21">
        <f>N8+O8</f>
        <v>0.23377300338798243</v>
      </c>
      <c r="R8" s="21">
        <f>(O8/1.645)/N8</f>
        <v>0.1287450484162142</v>
      </c>
      <c r="S8" s="4" t="str">
        <f>IF(R8&lt;15%,"YES","NO")</f>
        <v>YES</v>
      </c>
    </row>
    <row r="9" spans="1:19" ht="12.75">
      <c r="A9" s="19" t="s">
        <v>26</v>
      </c>
      <c r="B9" s="34">
        <v>4809</v>
      </c>
      <c r="C9" s="35">
        <v>743</v>
      </c>
      <c r="D9" s="20">
        <f>B9-C9</f>
        <v>4066</v>
      </c>
      <c r="E9" s="20">
        <f>B9+C9</f>
        <v>5552</v>
      </c>
      <c r="F9" s="21">
        <f>(C9/1.645)/B9</f>
        <v>0.09392217353354052</v>
      </c>
      <c r="G9" s="6" t="str">
        <f>IF(F9&lt;15%,"YES","NO")</f>
        <v>YES</v>
      </c>
      <c r="H9" s="34">
        <v>1777</v>
      </c>
      <c r="I9" s="35">
        <v>329</v>
      </c>
      <c r="J9" s="20">
        <f>H9-I9</f>
        <v>1448</v>
      </c>
      <c r="K9" s="20">
        <f>H9+I9</f>
        <v>2106</v>
      </c>
      <c r="L9" s="21">
        <f>(I9/1.645)/H9</f>
        <v>0.11254924029262803</v>
      </c>
      <c r="M9" s="4" t="str">
        <f>IF(L9&lt;15%,"YES","NO")</f>
        <v>YES</v>
      </c>
      <c r="N9" s="21">
        <f>H9/B9</f>
        <v>0.36951549178623416</v>
      </c>
      <c r="O9" s="21">
        <f>(SQRT(I9^2-(N9^2*C9^2)))/B9</f>
        <v>0.037696476144095256</v>
      </c>
      <c r="P9" s="21">
        <f>N9-O9</f>
        <v>0.3318190156421389</v>
      </c>
      <c r="Q9" s="21">
        <f>N9+O9</f>
        <v>0.40721196793032943</v>
      </c>
      <c r="R9" s="21">
        <f>(O9/1.645)/N9</f>
        <v>0.06201577871141522</v>
      </c>
      <c r="S9" s="4" t="str">
        <f>IF(R9&lt;15%,"YES","NO")</f>
        <v>YES</v>
      </c>
    </row>
    <row r="10" spans="1:19" ht="12.75">
      <c r="A10" s="9" t="s">
        <v>20</v>
      </c>
      <c r="B10" s="34">
        <v>4739</v>
      </c>
      <c r="C10" s="35">
        <v>710</v>
      </c>
      <c r="D10" s="4">
        <f>B10-C10</f>
        <v>4029</v>
      </c>
      <c r="E10" s="4">
        <f>B10+C10</f>
        <v>5449</v>
      </c>
      <c r="F10" s="5">
        <f>(C10/1.645)/B10</f>
        <v>0.09107637523723151</v>
      </c>
      <c r="G10" s="6" t="str">
        <f>IF(F10&lt;15%,"YES","NO")</f>
        <v>YES</v>
      </c>
      <c r="H10" s="34">
        <v>1056</v>
      </c>
      <c r="I10" s="35">
        <v>300</v>
      </c>
      <c r="J10" s="4">
        <f>H10-I10</f>
        <v>756</v>
      </c>
      <c r="K10" s="4">
        <f>H10+I10</f>
        <v>1356</v>
      </c>
      <c r="L10" s="5">
        <f>(I10/1.645)/H10</f>
        <v>0.17269964078474717</v>
      </c>
      <c r="M10" s="4" t="str">
        <f>IF(L10&lt;15%,"YES","NO")</f>
        <v>NO</v>
      </c>
      <c r="N10" s="5">
        <f>H10/B10</f>
        <v>0.22283182105929522</v>
      </c>
      <c r="O10" s="5">
        <f>(SQRT(I10^2-(N10^2*C10^2)))/B10</f>
        <v>0.05378581416238518</v>
      </c>
      <c r="P10" s="5">
        <f>N10-O10</f>
        <v>0.16904600689691004</v>
      </c>
      <c r="Q10" s="5">
        <f>N10+O10</f>
        <v>0.2766176352216804</v>
      </c>
      <c r="R10" s="5">
        <f>(O10/1.645)/N10</f>
        <v>0.14673193176956306</v>
      </c>
      <c r="S10" s="4" t="str">
        <f>IF(R10&lt;15%,"YES","NO")</f>
        <v>YES</v>
      </c>
    </row>
    <row r="11" spans="1:19" ht="12.75">
      <c r="A11" s="9" t="s">
        <v>4</v>
      </c>
      <c r="B11" s="34">
        <v>3498</v>
      </c>
      <c r="C11" s="35">
        <v>617</v>
      </c>
      <c r="D11" s="4">
        <f>B11-C11</f>
        <v>2881</v>
      </c>
      <c r="E11" s="4">
        <f>B11+C11</f>
        <v>4115</v>
      </c>
      <c r="F11" s="5">
        <f>(C11/1.645)/B11</f>
        <v>0.10722583986333484</v>
      </c>
      <c r="G11" s="6" t="str">
        <f>IF(F11&lt;15%,"YES","NO")</f>
        <v>YES</v>
      </c>
      <c r="H11" s="33">
        <v>543</v>
      </c>
      <c r="I11" s="35">
        <v>209</v>
      </c>
      <c r="J11" s="4">
        <f>H11-I11</f>
        <v>334</v>
      </c>
      <c r="K11" s="4">
        <f>H11+I11</f>
        <v>752</v>
      </c>
      <c r="L11" s="5">
        <f>(I11/1.645)/H11</f>
        <v>0.23398097924958156</v>
      </c>
      <c r="M11" s="4" t="str">
        <f>IF(L11&lt;15%,"YES","NO")</f>
        <v>NO</v>
      </c>
      <c r="N11" s="5">
        <f>H11/B11</f>
        <v>0.15523156089193826</v>
      </c>
      <c r="O11" s="5">
        <f>(SQRT(I11^2-(N11^2*C11^2)))/B11</f>
        <v>0.053105263289090696</v>
      </c>
      <c r="P11" s="5">
        <f>N11-O11</f>
        <v>0.10212629760284757</v>
      </c>
      <c r="Q11" s="5">
        <f>N11+O11</f>
        <v>0.20833682418102895</v>
      </c>
      <c r="R11" s="5">
        <f>(O11/1.645)/N11</f>
        <v>0.20796566523394092</v>
      </c>
      <c r="S11" s="4" t="str">
        <f>IF(R11&lt;15%,"YES","NO")</f>
        <v>NO</v>
      </c>
    </row>
    <row r="12" spans="1:19" ht="12.75">
      <c r="A12" s="9" t="s">
        <v>22</v>
      </c>
      <c r="B12" s="34">
        <v>2833</v>
      </c>
      <c r="C12" s="35">
        <v>628</v>
      </c>
      <c r="D12" s="4">
        <f>B12-C12</f>
        <v>2205</v>
      </c>
      <c r="E12" s="4">
        <f>B12+C12</f>
        <v>3461</v>
      </c>
      <c r="F12" s="5">
        <f>(C12/1.645)/B12</f>
        <v>0.1347557070007521</v>
      </c>
      <c r="G12" s="6" t="str">
        <f>IF(F12&lt;15%,"YES","NO")</f>
        <v>YES</v>
      </c>
      <c r="H12" s="33">
        <v>296</v>
      </c>
      <c r="I12" s="35">
        <v>146</v>
      </c>
      <c r="J12" s="4">
        <f>H12-I12</f>
        <v>150</v>
      </c>
      <c r="K12" s="4">
        <f>H12+I12</f>
        <v>442</v>
      </c>
      <c r="L12" s="5">
        <f>(I12/1.645)/H12</f>
        <v>0.29984391686519346</v>
      </c>
      <c r="M12" s="4" t="str">
        <f>IF(L12&lt;15%,"YES","NO")</f>
        <v>NO</v>
      </c>
      <c r="N12" s="5">
        <f>H12/B12</f>
        <v>0.1044828803388634</v>
      </c>
      <c r="O12" s="5">
        <f>(SQRT(I12^2-(N12^2*C12^2)))/B12</f>
        <v>0.0460377129819068</v>
      </c>
      <c r="P12" s="5">
        <f>N12-O12</f>
        <v>0.058445167356956595</v>
      </c>
      <c r="Q12" s="5">
        <f>N12+O12</f>
        <v>0.1505205933207702</v>
      </c>
      <c r="R12" s="5">
        <f>(O12/1.645)/N12</f>
        <v>0.2678568160637106</v>
      </c>
      <c r="S12" s="4" t="str">
        <f>IF(R12&lt;15%,"YES","NO")</f>
        <v>NO</v>
      </c>
    </row>
    <row r="13" spans="1:19" ht="12.75">
      <c r="A13" s="9" t="s">
        <v>38</v>
      </c>
      <c r="B13" s="34">
        <v>2584</v>
      </c>
      <c r="C13" s="35">
        <v>686</v>
      </c>
      <c r="D13" s="4">
        <f>B13-C13</f>
        <v>1898</v>
      </c>
      <c r="E13" s="4">
        <f>B13+C13</f>
        <v>3270</v>
      </c>
      <c r="F13" s="5">
        <f>(C13/1.645)/B13</f>
        <v>0.16138594295500955</v>
      </c>
      <c r="G13" s="6" t="str">
        <f>IF(F13&lt;15%,"YES","NO")</f>
        <v>NO</v>
      </c>
      <c r="H13" s="34">
        <v>1043</v>
      </c>
      <c r="I13" s="35">
        <v>363</v>
      </c>
      <c r="J13" s="4">
        <f>H13-I13</f>
        <v>680</v>
      </c>
      <c r="K13" s="4">
        <f>H13+I13</f>
        <v>1406</v>
      </c>
      <c r="L13" s="5">
        <f>(I13/1.645)/H13</f>
        <v>0.21157113423693052</v>
      </c>
      <c r="M13" s="4" t="str">
        <f>IF(L13&lt;15%,"YES","NO")</f>
        <v>NO</v>
      </c>
      <c r="N13" s="5">
        <f>H13/B13</f>
        <v>0.4036377708978328</v>
      </c>
      <c r="O13" s="5">
        <f>(SQRT(I13^2-(N13^2*C13^2)))/B13</f>
        <v>0.09083953859849289</v>
      </c>
      <c r="P13" s="5">
        <f>N13-O13</f>
        <v>0.3127982322993399</v>
      </c>
      <c r="Q13" s="5">
        <f>N13+O13</f>
        <v>0.49447730949632573</v>
      </c>
      <c r="R13" s="5">
        <f>(O13/1.645)/N13</f>
        <v>0.13680980322631736</v>
      </c>
      <c r="S13" s="4" t="str">
        <f>IF(R13&lt;15%,"YES","NO")</f>
        <v>YES</v>
      </c>
    </row>
    <row r="14" spans="1:19" ht="12.75">
      <c r="A14" s="9" t="s">
        <v>8</v>
      </c>
      <c r="B14" s="34">
        <v>2480</v>
      </c>
      <c r="C14" s="35">
        <v>403</v>
      </c>
      <c r="D14" s="4">
        <f>B14-C14</f>
        <v>2077</v>
      </c>
      <c r="E14" s="4">
        <f>B14+C14</f>
        <v>2883</v>
      </c>
      <c r="F14" s="5">
        <f>(C14/1.645)/B14</f>
        <v>0.09878419452887538</v>
      </c>
      <c r="G14" s="6" t="str">
        <f>IF(F14&lt;15%,"YES","NO")</f>
        <v>YES</v>
      </c>
      <c r="H14" s="33">
        <v>156</v>
      </c>
      <c r="I14" s="35">
        <v>66</v>
      </c>
      <c r="J14" s="4">
        <f>H14-I14</f>
        <v>90</v>
      </c>
      <c r="K14" s="4">
        <f>H14+I14</f>
        <v>222</v>
      </c>
      <c r="L14" s="5">
        <f>(I14/1.645)/H14</f>
        <v>0.2571896188917465</v>
      </c>
      <c r="M14" s="4" t="str">
        <f>IF(L14&lt;15%,"YES","NO")</f>
        <v>NO</v>
      </c>
      <c r="N14" s="5">
        <f>H14/B14</f>
        <v>0.06290322580645161</v>
      </c>
      <c r="O14" s="5">
        <f>(SQRT(I14^2-(N14^2*C14^2)))/B14</f>
        <v>0.024571567928039263</v>
      </c>
      <c r="P14" s="5">
        <f>N14-O14</f>
        <v>0.03833165787841235</v>
      </c>
      <c r="Q14" s="5">
        <f>N14+O14</f>
        <v>0.08747479373449087</v>
      </c>
      <c r="R14" s="5">
        <f>(O14/1.645)/N14</f>
        <v>0.23746196111580303</v>
      </c>
      <c r="S14" s="4" t="str">
        <f>IF(R14&lt;15%,"YES","NO")</f>
        <v>NO</v>
      </c>
    </row>
    <row r="15" spans="1:19" ht="12.75">
      <c r="A15" s="9" t="s">
        <v>21</v>
      </c>
      <c r="B15" s="34">
        <v>2413</v>
      </c>
      <c r="C15" s="35">
        <v>706</v>
      </c>
      <c r="D15" s="4">
        <f>B15-C15</f>
        <v>1707</v>
      </c>
      <c r="E15" s="4">
        <f>B15+C15</f>
        <v>3119</v>
      </c>
      <c r="F15" s="5">
        <f>(C15/1.645)/B15</f>
        <v>0.17786130597057226</v>
      </c>
      <c r="G15" s="6" t="str">
        <f>IF(F15&lt;15%,"YES","NO")</f>
        <v>NO</v>
      </c>
      <c r="H15" s="33">
        <v>877</v>
      </c>
      <c r="I15" s="35">
        <v>426</v>
      </c>
      <c r="J15" s="4">
        <f>H15-I15</f>
        <v>451</v>
      </c>
      <c r="K15" s="4">
        <f>H15+I15</f>
        <v>1303</v>
      </c>
      <c r="L15" s="5">
        <f>(I15/1.645)/H15</f>
        <v>0.29528684760495333</v>
      </c>
      <c r="M15" s="4" t="str">
        <f>IF(L15&lt;15%,"YES","NO")</f>
        <v>NO</v>
      </c>
      <c r="N15" s="5">
        <f>H15/B15</f>
        <v>0.36344799005387485</v>
      </c>
      <c r="O15" s="5">
        <f>(SQRT(I15^2-(N15^2*C15^2)))/B15</f>
        <v>0.14092499711336204</v>
      </c>
      <c r="P15" s="5">
        <f>N15-O15</f>
        <v>0.2225229929405128</v>
      </c>
      <c r="Q15" s="5">
        <f>N15+O15</f>
        <v>0.5043729871672369</v>
      </c>
      <c r="R15" s="5">
        <f>(O15/1.645)/N15</f>
        <v>0.23571100569747142</v>
      </c>
      <c r="S15" s="4" t="str">
        <f>IF(R15&lt;15%,"YES","NO")</f>
        <v>NO</v>
      </c>
    </row>
    <row r="16" spans="1:19" ht="12.75">
      <c r="A16" s="9" t="s">
        <v>18</v>
      </c>
      <c r="B16" s="34">
        <v>1843</v>
      </c>
      <c r="C16" s="35">
        <v>414</v>
      </c>
      <c r="D16" s="4">
        <f>B16-C16</f>
        <v>1429</v>
      </c>
      <c r="E16" s="4">
        <f>B16+C16</f>
        <v>2257</v>
      </c>
      <c r="F16" s="5">
        <f>(C16/1.645)/B16</f>
        <v>0.1365554707123149</v>
      </c>
      <c r="G16" s="6" t="str">
        <f>IF(F16&lt;15%,"YES","NO")</f>
        <v>YES</v>
      </c>
      <c r="H16" s="33">
        <v>730</v>
      </c>
      <c r="I16" s="35">
        <v>262</v>
      </c>
      <c r="J16" s="4">
        <f>H16-I16</f>
        <v>468</v>
      </c>
      <c r="K16" s="4">
        <f>H16+I16</f>
        <v>992</v>
      </c>
      <c r="L16" s="5">
        <f>(I16/1.645)/H16</f>
        <v>0.2181787900237332</v>
      </c>
      <c r="M16" s="4" t="str">
        <f>IF(L16&lt;15%,"YES","NO")</f>
        <v>NO</v>
      </c>
      <c r="N16" s="5">
        <f>H16/B16</f>
        <v>0.39609332609875203</v>
      </c>
      <c r="O16" s="5">
        <f>(SQRT(I16^2-(N16^2*C16^2)))/B16</f>
        <v>0.11087206101967656</v>
      </c>
      <c r="P16" s="5">
        <f>N16-O16</f>
        <v>0.28522126507907547</v>
      </c>
      <c r="Q16" s="5">
        <f>N16+O16</f>
        <v>0.5069653871184285</v>
      </c>
      <c r="R16" s="5">
        <f>(O16/1.645)/N16</f>
        <v>0.1701604767117158</v>
      </c>
      <c r="S16" s="4" t="str">
        <f>IF(R16&lt;15%,"YES","NO")</f>
        <v>NO</v>
      </c>
    </row>
    <row r="17" spans="1:19" ht="12.75">
      <c r="A17" s="9" t="s">
        <v>40</v>
      </c>
      <c r="B17" s="34">
        <v>1720</v>
      </c>
      <c r="C17" s="35">
        <v>479</v>
      </c>
      <c r="D17" s="4">
        <f>B17-C17</f>
        <v>1241</v>
      </c>
      <c r="E17" s="4">
        <f>B17+C17</f>
        <v>2199</v>
      </c>
      <c r="F17" s="5">
        <f>(C17/1.645)/B17</f>
        <v>0.16929384321764332</v>
      </c>
      <c r="G17" s="6" t="str">
        <f>IF(F17&lt;15%,"YES","NO")</f>
        <v>NO</v>
      </c>
      <c r="H17" s="33">
        <v>674</v>
      </c>
      <c r="I17" s="35">
        <v>315</v>
      </c>
      <c r="J17" s="4">
        <f>H17-I17</f>
        <v>359</v>
      </c>
      <c r="K17" s="4">
        <f>H17+I17</f>
        <v>989</v>
      </c>
      <c r="L17" s="5">
        <f>(I17/1.645)/H17</f>
        <v>0.28410884525538227</v>
      </c>
      <c r="M17" s="4" t="str">
        <f>IF(L17&lt;15%,"YES","NO")</f>
        <v>NO</v>
      </c>
      <c r="N17" s="5">
        <f>H17/B17</f>
        <v>0.3918604651162791</v>
      </c>
      <c r="O17" s="5">
        <f>(SQRT(I17^2-(N17^2*C17^2)))/B17</f>
        <v>0.147074952340439</v>
      </c>
      <c r="P17" s="5">
        <f>N17-O17</f>
        <v>0.2447855127758401</v>
      </c>
      <c r="Q17" s="5">
        <f>N17+O17</f>
        <v>0.538935417456718</v>
      </c>
      <c r="R17" s="5">
        <f>(O17/1.645)/N17</f>
        <v>0.22816097519283782</v>
      </c>
      <c r="S17" s="4" t="str">
        <f>IF(R17&lt;15%,"YES","NO")</f>
        <v>NO</v>
      </c>
    </row>
    <row r="18" spans="1:19" ht="12.75">
      <c r="A18" s="9" t="s">
        <v>7</v>
      </c>
      <c r="B18" s="34">
        <v>1543</v>
      </c>
      <c r="C18" s="35">
        <v>378</v>
      </c>
      <c r="D18" s="4">
        <f>B18-C18</f>
        <v>1165</v>
      </c>
      <c r="E18" s="4">
        <f>B18+C18</f>
        <v>1921</v>
      </c>
      <c r="F18" s="5">
        <f>(C18/1.645)/B18</f>
        <v>0.14892238110340453</v>
      </c>
      <c r="G18" s="6" t="str">
        <f>IF(F18&lt;15%,"YES","NO")</f>
        <v>YES</v>
      </c>
      <c r="H18" s="33">
        <v>293</v>
      </c>
      <c r="I18" s="35">
        <v>161</v>
      </c>
      <c r="J18" s="4">
        <f>H18-I18</f>
        <v>132</v>
      </c>
      <c r="K18" s="4">
        <f>H18+I18</f>
        <v>454</v>
      </c>
      <c r="L18" s="5">
        <f>(I18/1.645)/H18</f>
        <v>0.33403529155471645</v>
      </c>
      <c r="M18" s="4" t="str">
        <f>IF(L18&lt;15%,"YES","NO")</f>
        <v>NO</v>
      </c>
      <c r="N18" s="5">
        <f>H18/B18</f>
        <v>0.1898898250162022</v>
      </c>
      <c r="O18" s="5">
        <f>(SQRT(I18^2-(N18^2*C18^2)))/B18</f>
        <v>0.09339862574612649</v>
      </c>
      <c r="P18" s="5">
        <f>N18-O18</f>
        <v>0.0964911992700757</v>
      </c>
      <c r="Q18" s="5">
        <f>N18+O18</f>
        <v>0.28328845076232867</v>
      </c>
      <c r="R18" s="5">
        <f>(O18/1.645)/N18</f>
        <v>0.2990011712527842</v>
      </c>
      <c r="S18" s="4" t="str">
        <f>IF(R18&lt;15%,"YES","NO")</f>
        <v>NO</v>
      </c>
    </row>
    <row r="19" spans="1:19" ht="12.75">
      <c r="A19" s="9" t="s">
        <v>13</v>
      </c>
      <c r="B19" s="34">
        <v>1444</v>
      </c>
      <c r="C19" s="35">
        <v>371</v>
      </c>
      <c r="D19" s="4">
        <f>B19-C19</f>
        <v>1073</v>
      </c>
      <c r="E19" s="4">
        <f>B19+C19</f>
        <v>1815</v>
      </c>
      <c r="F19" s="5">
        <f>(C19/1.645)/B19</f>
        <v>0.15618553662992868</v>
      </c>
      <c r="G19" s="6" t="str">
        <f>IF(F19&lt;15%,"YES","NO")</f>
        <v>NO</v>
      </c>
      <c r="H19" s="33">
        <v>353</v>
      </c>
      <c r="I19" s="35">
        <v>211</v>
      </c>
      <c r="J19" s="4">
        <f>H19-I19</f>
        <v>142</v>
      </c>
      <c r="K19" s="4">
        <f>H19+I19</f>
        <v>564</v>
      </c>
      <c r="L19" s="5">
        <f>(I19/1.645)/H19</f>
        <v>0.363363958083987</v>
      </c>
      <c r="M19" s="4" t="str">
        <f>IF(L19&lt;15%,"YES","NO")</f>
        <v>NO</v>
      </c>
      <c r="N19" s="5">
        <f>H19/B19</f>
        <v>0.24445983379501385</v>
      </c>
      <c r="O19" s="5">
        <f>(SQRT(I19^2-(N19^2*C19^2)))/B19</f>
        <v>0.1319347315403969</v>
      </c>
      <c r="P19" s="5">
        <f>N19-O19</f>
        <v>0.11252510225461695</v>
      </c>
      <c r="Q19" s="5">
        <f>N19+O19</f>
        <v>0.3763945653354107</v>
      </c>
      <c r="R19" s="5">
        <f>(O19/1.645)/N19</f>
        <v>0.3280845076837409</v>
      </c>
      <c r="S19" s="4" t="str">
        <f>IF(R19&lt;15%,"YES","NO")</f>
        <v>NO</v>
      </c>
    </row>
    <row r="20" spans="1:19" ht="12.75">
      <c r="A20" s="9" t="s">
        <v>19</v>
      </c>
      <c r="B20" s="34">
        <v>1097</v>
      </c>
      <c r="C20" s="35">
        <v>321</v>
      </c>
      <c r="D20" s="4">
        <f>B20-C20</f>
        <v>776</v>
      </c>
      <c r="E20" s="4">
        <f>B20+C20</f>
        <v>1418</v>
      </c>
      <c r="F20" s="5">
        <f>(C20/1.645)/B20</f>
        <v>0.17788220429854287</v>
      </c>
      <c r="G20" s="6" t="str">
        <f>IF(F20&lt;15%,"YES","NO")</f>
        <v>NO</v>
      </c>
      <c r="H20" s="33">
        <v>277</v>
      </c>
      <c r="I20" s="35">
        <v>150</v>
      </c>
      <c r="J20" s="4">
        <f>H20-I20</f>
        <v>127</v>
      </c>
      <c r="K20" s="4">
        <f>H20+I20</f>
        <v>427</v>
      </c>
      <c r="L20" s="5">
        <f>(I20/1.645)/H20</f>
        <v>0.32918920698320037</v>
      </c>
      <c r="M20" s="4" t="str">
        <f>IF(L20&lt;15%,"YES","NO")</f>
        <v>NO</v>
      </c>
      <c r="N20" s="5">
        <f>H20/B20</f>
        <v>0.25250683682771197</v>
      </c>
      <c r="O20" s="5">
        <f>(SQRT(I20^2-(N20^2*C20^2)))/B20</f>
        <v>0.1150543705326696</v>
      </c>
      <c r="P20" s="5">
        <f>N20-O20</f>
        <v>0.13745246629504237</v>
      </c>
      <c r="Q20" s="5">
        <f>N20+O20</f>
        <v>0.36756120736038156</v>
      </c>
      <c r="R20" s="5">
        <f>(O20/1.645)/N20</f>
        <v>0.2769899914944938</v>
      </c>
      <c r="S20" s="4" t="str">
        <f>IF(R20&lt;15%,"YES","NO")</f>
        <v>NO</v>
      </c>
    </row>
    <row r="21" spans="1:19" ht="12.75">
      <c r="A21" s="9" t="s">
        <v>25</v>
      </c>
      <c r="B21" s="34">
        <v>1070</v>
      </c>
      <c r="C21" s="35">
        <v>266</v>
      </c>
      <c r="D21" s="4">
        <f>B21-C21</f>
        <v>804</v>
      </c>
      <c r="E21" s="4">
        <f>B21+C21</f>
        <v>1336</v>
      </c>
      <c r="F21" s="5">
        <f>(C21/1.645)/B21</f>
        <v>0.15112348379399484</v>
      </c>
      <c r="G21" s="6" t="str">
        <f>IF(F21&lt;15%,"YES","NO")</f>
        <v>NO</v>
      </c>
      <c r="H21" s="33">
        <v>354</v>
      </c>
      <c r="I21" s="35">
        <v>144</v>
      </c>
      <c r="J21" s="4">
        <f>H21-I21</f>
        <v>210</v>
      </c>
      <c r="K21" s="4">
        <f>H21+I21</f>
        <v>498</v>
      </c>
      <c r="L21" s="5">
        <f>(I21/1.645)/H21</f>
        <v>0.24728246870331255</v>
      </c>
      <c r="M21" s="4" t="str">
        <f>IF(L21&lt;15%,"YES","NO")</f>
        <v>NO</v>
      </c>
      <c r="N21" s="5">
        <f>H21/B21</f>
        <v>0.33084112149532713</v>
      </c>
      <c r="O21" s="5">
        <f>(SQRT(I21^2-(N21^2*C21^2)))/B21</f>
        <v>0.1065229612422313</v>
      </c>
      <c r="P21" s="5">
        <f>N21-O21</f>
        <v>0.2243181602530958</v>
      </c>
      <c r="Q21" s="5">
        <f>N21+O21</f>
        <v>0.43736408273755845</v>
      </c>
      <c r="R21" s="5">
        <f>(O21/1.645)/N21</f>
        <v>0.19573020199747135</v>
      </c>
      <c r="S21" s="4" t="str">
        <f>IF(R21&lt;15%,"YES","NO")</f>
        <v>NO</v>
      </c>
    </row>
    <row r="22" spans="1:19" ht="12.75">
      <c r="A22" s="9" t="s">
        <v>33</v>
      </c>
      <c r="B22" s="34">
        <v>1006</v>
      </c>
      <c r="C22" s="35">
        <v>264</v>
      </c>
      <c r="D22" s="4">
        <f>B22-C22</f>
        <v>742</v>
      </c>
      <c r="E22" s="4">
        <f>B22+C22</f>
        <v>1270</v>
      </c>
      <c r="F22" s="5">
        <f>(C22/1.645)/B22</f>
        <v>0.1595291473046221</v>
      </c>
      <c r="G22" s="6" t="str">
        <f>IF(F22&lt;15%,"YES","NO")</f>
        <v>NO</v>
      </c>
      <c r="H22" s="33">
        <v>280</v>
      </c>
      <c r="I22" s="35">
        <v>166</v>
      </c>
      <c r="J22" s="4">
        <f>H22-I22</f>
        <v>114</v>
      </c>
      <c r="K22" s="4">
        <f>H22+I22</f>
        <v>446</v>
      </c>
      <c r="L22" s="5">
        <f>(I22/1.645)/H22</f>
        <v>0.36039947894051233</v>
      </c>
      <c r="M22" s="4" t="str">
        <f>IF(L22&lt;15%,"YES","NO")</f>
        <v>NO</v>
      </c>
      <c r="N22" s="5">
        <f>H22/B22</f>
        <v>0.2783300198807157</v>
      </c>
      <c r="O22" s="5">
        <f>(SQRT(I22^2-(N22^2*C22^2)))/B22</f>
        <v>0.14796388164109714</v>
      </c>
      <c r="P22" s="5">
        <f>N22-O22</f>
        <v>0.13036613823961857</v>
      </c>
      <c r="Q22" s="5">
        <f>N22+O22</f>
        <v>0.42629390152181285</v>
      </c>
      <c r="R22" s="5">
        <f>(O22/1.645)/N22</f>
        <v>0.3231690510875895</v>
      </c>
      <c r="S22" s="4" t="str">
        <f>IF(R22&lt;15%,"YES","NO")</f>
        <v>NO</v>
      </c>
    </row>
    <row r="23" spans="1:19" ht="12.75">
      <c r="A23" s="9" t="s">
        <v>39</v>
      </c>
      <c r="B23" s="33">
        <v>737</v>
      </c>
      <c r="C23" s="35">
        <v>327</v>
      </c>
      <c r="D23" s="4">
        <f>B23-C23</f>
        <v>410</v>
      </c>
      <c r="E23" s="4">
        <f>B23+C23</f>
        <v>1064</v>
      </c>
      <c r="F23" s="5">
        <f>(C23/1.645)/B23</f>
        <v>0.26972075241367083</v>
      </c>
      <c r="G23" s="6" t="str">
        <f>IF(F23&lt;15%,"YES","NO")</f>
        <v>NO</v>
      </c>
      <c r="H23" s="33">
        <v>28</v>
      </c>
      <c r="I23" s="35">
        <v>33</v>
      </c>
      <c r="J23" s="4">
        <f>H23-I23</f>
        <v>-5</v>
      </c>
      <c r="K23" s="4">
        <f>H23+I23</f>
        <v>61</v>
      </c>
      <c r="L23" s="5">
        <f>(I23/1.645)/H23</f>
        <v>0.7164567954841511</v>
      </c>
      <c r="M23" s="4" t="str">
        <f>IF(L23&lt;15%,"YES","NO")</f>
        <v>NO</v>
      </c>
      <c r="N23" s="5">
        <f>H23/B23</f>
        <v>0.037991858887381276</v>
      </c>
      <c r="O23" s="5">
        <f>(SQRT(I23^2-(N23^2*C23^2)))/B23</f>
        <v>0.04148198190908248</v>
      </c>
      <c r="P23" s="5">
        <f>N23-O23</f>
        <v>-0.003490123021701201</v>
      </c>
      <c r="Q23" s="5">
        <f>N23+O23</f>
        <v>0.07947384079646375</v>
      </c>
      <c r="R23" s="5">
        <f>(O23/1.645)/N23</f>
        <v>0.6637477348457183</v>
      </c>
      <c r="S23" s="4" t="str">
        <f>IF(R23&lt;15%,"YES","NO")</f>
        <v>NO</v>
      </c>
    </row>
    <row r="24" spans="1:19" ht="12.75">
      <c r="A24" s="9" t="s">
        <v>23</v>
      </c>
      <c r="B24" s="33">
        <v>640</v>
      </c>
      <c r="C24" s="35">
        <v>248</v>
      </c>
      <c r="D24" s="4">
        <f>B24-C24</f>
        <v>392</v>
      </c>
      <c r="E24" s="4">
        <f>B24+C24</f>
        <v>888</v>
      </c>
      <c r="F24" s="5">
        <f>(C24/1.645)/B24</f>
        <v>0.23556231003039513</v>
      </c>
      <c r="G24" s="6" t="str">
        <f>IF(F24&lt;15%,"YES","NO")</f>
        <v>NO</v>
      </c>
      <c r="H24" s="33">
        <v>131</v>
      </c>
      <c r="I24" s="35">
        <v>73</v>
      </c>
      <c r="J24" s="4">
        <f>H24-I24</f>
        <v>58</v>
      </c>
      <c r="K24" s="4">
        <f>H24+I24</f>
        <v>204</v>
      </c>
      <c r="L24" s="5">
        <f>(I24/1.645)/H24</f>
        <v>0.3387549595118216</v>
      </c>
      <c r="M24" s="4" t="str">
        <f>IF(L24&lt;15%,"YES","NO")</f>
        <v>NO</v>
      </c>
      <c r="N24" s="5">
        <f>H24/B24</f>
        <v>0.2046875</v>
      </c>
      <c r="O24" s="5">
        <f>(SQRT(I24^2-(N24^2*C24^2)))/B24</f>
        <v>0.08197049228737717</v>
      </c>
      <c r="P24" s="5">
        <f>N24-O24</f>
        <v>0.12271700771262282</v>
      </c>
      <c r="Q24" s="5">
        <f>N24+O24</f>
        <v>0.28665799228737715</v>
      </c>
      <c r="R24" s="5">
        <f>(O24/1.645)/N24</f>
        <v>0.24344469738936583</v>
      </c>
      <c r="S24" s="4" t="str">
        <f>IF(R24&lt;15%,"YES","NO")</f>
        <v>NO</v>
      </c>
    </row>
    <row r="25" spans="1:19" ht="12.75">
      <c r="A25" s="9" t="s">
        <v>34</v>
      </c>
      <c r="B25" s="33">
        <v>631</v>
      </c>
      <c r="C25" s="35">
        <v>228</v>
      </c>
      <c r="D25" s="4">
        <f>B25-C25</f>
        <v>403</v>
      </c>
      <c r="E25" s="4">
        <f>B25+C25</f>
        <v>859</v>
      </c>
      <c r="F25" s="5">
        <f>(C25/1.645)/B25</f>
        <v>0.2196542372554781</v>
      </c>
      <c r="G25" s="6" t="str">
        <f>IF(F25&lt;15%,"YES","NO")</f>
        <v>NO</v>
      </c>
      <c r="H25" s="33">
        <v>141</v>
      </c>
      <c r="I25" s="35">
        <v>88</v>
      </c>
      <c r="J25" s="4">
        <f>H25-I25</f>
        <v>53</v>
      </c>
      <c r="K25" s="4">
        <f>H25+I25</f>
        <v>229</v>
      </c>
      <c r="L25" s="5">
        <f>(I25/1.645)/H25</f>
        <v>0.37940028886158356</v>
      </c>
      <c r="M25" s="4" t="str">
        <f>IF(L25&lt;15%,"YES","NO")</f>
        <v>NO</v>
      </c>
      <c r="N25" s="5">
        <f>H25/B25</f>
        <v>0.22345483359746435</v>
      </c>
      <c r="O25" s="5">
        <f>(SQRT(I25^2-(N25^2*C25^2)))/B25</f>
        <v>0.11371137182023909</v>
      </c>
      <c r="P25" s="5">
        <f>N25-O25</f>
        <v>0.10974346177722526</v>
      </c>
      <c r="Q25" s="5">
        <f>N25+O25</f>
        <v>0.3371662054177034</v>
      </c>
      <c r="R25" s="5">
        <f>(O25/1.645)/N25</f>
        <v>0.30934866290961593</v>
      </c>
      <c r="S25" s="4" t="str">
        <f>IF(R25&lt;15%,"YES","NO")</f>
        <v>NO</v>
      </c>
    </row>
    <row r="26" spans="1:19" ht="12.75">
      <c r="A26" s="9" t="s">
        <v>6</v>
      </c>
      <c r="B26" s="33">
        <v>608</v>
      </c>
      <c r="C26" s="35">
        <v>188</v>
      </c>
      <c r="D26" s="4">
        <f>B26-C26</f>
        <v>420</v>
      </c>
      <c r="E26" s="4">
        <f>B26+C26</f>
        <v>796</v>
      </c>
      <c r="F26" s="5">
        <f>(C26/1.645)/B26</f>
        <v>0.18796992481203006</v>
      </c>
      <c r="G26" s="6" t="str">
        <f>IF(F26&lt;15%,"YES","NO")</f>
        <v>NO</v>
      </c>
      <c r="H26" s="33">
        <v>128</v>
      </c>
      <c r="I26" s="35">
        <v>93</v>
      </c>
      <c r="J26" s="4">
        <f>H26-I26</f>
        <v>35</v>
      </c>
      <c r="K26" s="4">
        <f>H26+I26</f>
        <v>221</v>
      </c>
      <c r="L26" s="5">
        <f>(I26/1.645)/H26</f>
        <v>0.4416793313069909</v>
      </c>
      <c r="M26" s="4" t="str">
        <f>IF(L26&lt;15%,"YES","NO")</f>
        <v>NO</v>
      </c>
      <c r="N26" s="5">
        <f>H26/B26</f>
        <v>0.21052631578947367</v>
      </c>
      <c r="O26" s="5">
        <f>(SQRT(I26^2-(N26^2*C26^2)))/B26</f>
        <v>0.1384171569308534</v>
      </c>
      <c r="P26" s="5">
        <f>N26-O26</f>
        <v>0.07210915885862026</v>
      </c>
      <c r="Q26" s="5">
        <f>N26+O26</f>
        <v>0.3489434727203271</v>
      </c>
      <c r="R26" s="5">
        <f>(O26/1.645)/N26</f>
        <v>0.3996847996483609</v>
      </c>
      <c r="S26" s="4" t="str">
        <f>IF(R26&lt;15%,"YES","NO")</f>
        <v>NO</v>
      </c>
    </row>
    <row r="27" spans="1:19" ht="12.75">
      <c r="A27" s="9" t="s">
        <v>16</v>
      </c>
      <c r="B27" s="33">
        <v>568</v>
      </c>
      <c r="C27" s="35">
        <v>270</v>
      </c>
      <c r="D27" s="4">
        <f>B27-C27</f>
        <v>298</v>
      </c>
      <c r="E27" s="4">
        <f>B27+C27</f>
        <v>838</v>
      </c>
      <c r="F27" s="5">
        <f>(C27/1.645)/B27</f>
        <v>0.28896784965109806</v>
      </c>
      <c r="G27" s="6" t="str">
        <f>IF(F27&lt;15%,"YES","NO")</f>
        <v>NO</v>
      </c>
      <c r="H27" s="33">
        <v>165</v>
      </c>
      <c r="I27" s="35">
        <v>177</v>
      </c>
      <c r="J27" s="4">
        <f>H27-I27</f>
        <v>-12</v>
      </c>
      <c r="K27" s="4">
        <f>H27+I27</f>
        <v>342</v>
      </c>
      <c r="L27" s="5">
        <f>(I27/1.645)/H27</f>
        <v>0.6521138436032053</v>
      </c>
      <c r="M27" s="4" t="str">
        <f>IF(L27&lt;15%,"YES","NO")</f>
        <v>NO</v>
      </c>
      <c r="N27" s="5">
        <f>H27/B27</f>
        <v>0.2904929577464789</v>
      </c>
      <c r="O27" s="5">
        <f>(SQRT(I27^2-(N27^2*C27^2)))/B27</f>
        <v>0.27935458399876273</v>
      </c>
      <c r="P27" s="5">
        <f>N27-O27</f>
        <v>0.011138373747716146</v>
      </c>
      <c r="Q27" s="5">
        <f>N27+O27</f>
        <v>0.5698475417452415</v>
      </c>
      <c r="R27" s="5">
        <f>(O27/1.645)/N27</f>
        <v>0.5845939162247296</v>
      </c>
      <c r="S27" s="4" t="str">
        <f>IF(R27&lt;15%,"YES","NO")</f>
        <v>NO</v>
      </c>
    </row>
    <row r="28" spans="1:19" ht="12.75">
      <c r="A28" s="9" t="s">
        <v>12</v>
      </c>
      <c r="B28" s="33">
        <v>556</v>
      </c>
      <c r="C28" s="35">
        <v>254</v>
      </c>
      <c r="D28" s="4">
        <f>B28-C28</f>
        <v>302</v>
      </c>
      <c r="E28" s="4">
        <f>B28+C28</f>
        <v>810</v>
      </c>
      <c r="F28" s="5">
        <f>(C28/1.645)/B28</f>
        <v>0.27771096192954453</v>
      </c>
      <c r="G28" s="6" t="str">
        <f>IF(F28&lt;15%,"YES","NO")</f>
        <v>NO</v>
      </c>
      <c r="H28" s="33">
        <v>56</v>
      </c>
      <c r="I28" s="35">
        <v>74</v>
      </c>
      <c r="J28" s="4">
        <f>H28-I28</f>
        <v>-18</v>
      </c>
      <c r="K28" s="4">
        <f>H28+I28</f>
        <v>130</v>
      </c>
      <c r="L28" s="5">
        <f>(I28/1.645)/H28</f>
        <v>0.803300043421624</v>
      </c>
      <c r="M28" s="4" t="str">
        <f>IF(L28&lt;15%,"YES","NO")</f>
        <v>NO</v>
      </c>
      <c r="N28" s="5">
        <f>H28/B28</f>
        <v>0.10071942446043165</v>
      </c>
      <c r="O28" s="5">
        <f>(SQRT(I28^2-(N28^2*C28^2)))/B28</f>
        <v>0.12488703723797127</v>
      </c>
      <c r="P28" s="5">
        <f>N28-O28</f>
        <v>-0.02416761277753962</v>
      </c>
      <c r="Q28" s="5">
        <f>N28+O28</f>
        <v>0.22560646169840293</v>
      </c>
      <c r="R28" s="5">
        <f>(O28/1.645)/N28</f>
        <v>0.7537689177628314</v>
      </c>
      <c r="S28" s="4" t="str">
        <f>IF(R28&lt;15%,"YES","NO")</f>
        <v>NO</v>
      </c>
    </row>
    <row r="29" spans="1:19" ht="12.75">
      <c r="A29" s="9" t="s">
        <v>15</v>
      </c>
      <c r="B29" s="33">
        <v>480</v>
      </c>
      <c r="C29" s="35">
        <v>269</v>
      </c>
      <c r="D29" s="4">
        <f>B29-C29</f>
        <v>211</v>
      </c>
      <c r="E29" s="4">
        <f>B29+C29</f>
        <v>749</v>
      </c>
      <c r="F29" s="5">
        <f>(C29/1.645)/B29</f>
        <v>0.3406788247213779</v>
      </c>
      <c r="G29" s="6" t="str">
        <f>IF(F29&lt;15%,"YES","NO")</f>
        <v>NO</v>
      </c>
      <c r="H29" s="33">
        <v>231</v>
      </c>
      <c r="I29" s="35">
        <v>193</v>
      </c>
      <c r="J29" s="4">
        <f>H29-I29</f>
        <v>38</v>
      </c>
      <c r="K29" s="4">
        <f>H29+I29</f>
        <v>424</v>
      </c>
      <c r="L29" s="5">
        <f>(I29/1.645)/H29</f>
        <v>0.507901419755523</v>
      </c>
      <c r="M29" s="4" t="str">
        <f>IF(L29&lt;15%,"YES","NO")</f>
        <v>NO</v>
      </c>
      <c r="N29" s="5">
        <f>H29/B29</f>
        <v>0.48125</v>
      </c>
      <c r="O29" s="5">
        <f>(SQRT(I29^2-(N29^2*C29^2)))/B29</f>
        <v>0.2982157541222012</v>
      </c>
      <c r="P29" s="5">
        <f>N29-O29</f>
        <v>0.18303424587779882</v>
      </c>
      <c r="Q29" s="5">
        <f>N29+O29</f>
        <v>0.7794657541222012</v>
      </c>
      <c r="R29" s="5">
        <f>(O29/1.645)/N29</f>
        <v>0.37669854071410563</v>
      </c>
      <c r="S29" s="4" t="str">
        <f>IF(R29&lt;15%,"YES","NO")</f>
        <v>NO</v>
      </c>
    </row>
    <row r="30" spans="1:19" ht="12.75">
      <c r="A30" s="9" t="s">
        <v>11</v>
      </c>
      <c r="B30" s="33">
        <v>430</v>
      </c>
      <c r="C30" s="35">
        <v>249</v>
      </c>
      <c r="D30" s="4">
        <f>B30-C30</f>
        <v>181</v>
      </c>
      <c r="E30" s="4">
        <f>B30+C30</f>
        <v>679</v>
      </c>
      <c r="F30" s="5">
        <f>(C30/1.645)/B30</f>
        <v>0.3520180957093377</v>
      </c>
      <c r="G30" s="6" t="str">
        <f>IF(F30&lt;15%,"YES","NO")</f>
        <v>NO</v>
      </c>
      <c r="H30" s="33">
        <v>33</v>
      </c>
      <c r="I30" s="35">
        <v>36</v>
      </c>
      <c r="J30" s="4">
        <f>H30-I30</f>
        <v>-3</v>
      </c>
      <c r="K30" s="4">
        <f>H30+I30</f>
        <v>69</v>
      </c>
      <c r="L30" s="5">
        <f>(I30/1.645)/H30</f>
        <v>0.6631666206134291</v>
      </c>
      <c r="M30" s="4" t="str">
        <f>IF(L30&lt;15%,"YES","NO")</f>
        <v>NO</v>
      </c>
      <c r="N30" s="5">
        <f>H30/B30</f>
        <v>0.07674418604651163</v>
      </c>
      <c r="O30" s="5">
        <f>(SQRT(I30^2-(N30^2*C30^2)))/B30</f>
        <v>0.07095251516675453</v>
      </c>
      <c r="P30" s="5">
        <f>N30-O30</f>
        <v>0.005791670879757099</v>
      </c>
      <c r="Q30" s="5">
        <f>N30+O30</f>
        <v>0.14769670121326617</v>
      </c>
      <c r="R30" s="5">
        <f>(O30/1.645)/N30</f>
        <v>0.5620260020577406</v>
      </c>
      <c r="S30" s="4" t="str">
        <f>IF(R30&lt;15%,"YES","NO")</f>
        <v>NO</v>
      </c>
    </row>
    <row r="31" spans="1:19" ht="12.75">
      <c r="A31" s="9" t="s">
        <v>29</v>
      </c>
      <c r="B31" s="33">
        <v>426</v>
      </c>
      <c r="C31" s="35">
        <v>267</v>
      </c>
      <c r="D31" s="4">
        <f>B31-C31</f>
        <v>159</v>
      </c>
      <c r="E31" s="4">
        <f>B31+C31</f>
        <v>693</v>
      </c>
      <c r="F31" s="5">
        <f>(C31/1.645)/B31</f>
        <v>0.38100946102144784</v>
      </c>
      <c r="G31" s="6" t="str">
        <f>IF(F31&lt;15%,"YES","NO")</f>
        <v>NO</v>
      </c>
      <c r="H31" s="33">
        <v>293</v>
      </c>
      <c r="I31" s="35">
        <v>235</v>
      </c>
      <c r="J31" s="4">
        <f>H31-I31</f>
        <v>58</v>
      </c>
      <c r="K31" s="4">
        <f>H31+I31</f>
        <v>528</v>
      </c>
      <c r="L31" s="5">
        <f>(I31/1.645)/H31</f>
        <v>0.48756704046806437</v>
      </c>
      <c r="M31" s="4" t="str">
        <f>IF(L31&lt;15%,"YES","NO")</f>
        <v>NO</v>
      </c>
      <c r="N31" s="5">
        <f>H31/B31</f>
        <v>0.687793427230047</v>
      </c>
      <c r="O31" s="5">
        <f>(SQRT(I31^2-(N31^2*C31^2)))/B31</f>
        <v>0.34420734598178204</v>
      </c>
      <c r="P31" s="5">
        <f>N31-O31</f>
        <v>0.34358608124826495</v>
      </c>
      <c r="Q31" s="5">
        <f>N31+O31</f>
        <v>1.032000773211829</v>
      </c>
      <c r="R31" s="5">
        <f>(O31/1.645)/N31</f>
        <v>0.3042259186245197</v>
      </c>
      <c r="S31" s="4" t="str">
        <f>IF(R31&lt;15%,"YES","NO")</f>
        <v>NO</v>
      </c>
    </row>
    <row r="32" spans="1:19" ht="12.75">
      <c r="A32" s="9" t="s">
        <v>10</v>
      </c>
      <c r="B32" s="33">
        <v>323</v>
      </c>
      <c r="C32" s="35">
        <v>130</v>
      </c>
      <c r="D32" s="4">
        <f>B32-C32</f>
        <v>193</v>
      </c>
      <c r="E32" s="4">
        <f>B32+C32</f>
        <v>453</v>
      </c>
      <c r="F32" s="5">
        <f>(C32/1.645)/B32</f>
        <v>0.24466673567523314</v>
      </c>
      <c r="G32" s="6" t="str">
        <f>IF(F32&lt;15%,"YES","NO")</f>
        <v>NO</v>
      </c>
      <c r="H32" s="33">
        <v>15</v>
      </c>
      <c r="I32" s="35">
        <v>22</v>
      </c>
      <c r="J32" s="4">
        <f>H32-I32</f>
        <v>-7</v>
      </c>
      <c r="K32" s="4">
        <f>H32+I32</f>
        <v>37</v>
      </c>
      <c r="L32" s="5">
        <f>(I32/1.645)/H32</f>
        <v>0.8915906788247214</v>
      </c>
      <c r="M32" s="4" t="str">
        <f>IF(L32&lt;15%,"YES","NO")</f>
        <v>NO</v>
      </c>
      <c r="N32" s="5">
        <f>H32/B32</f>
        <v>0.04643962848297214</v>
      </c>
      <c r="O32" s="5">
        <f>(SQRT(I32^2-(N32^2*C32^2)))/B32</f>
        <v>0.06549672980724237</v>
      </c>
      <c r="P32" s="5">
        <f>N32-O32</f>
        <v>-0.019057101324270236</v>
      </c>
      <c r="Q32" s="5">
        <f>N32+O32</f>
        <v>0.1119363582902145</v>
      </c>
      <c r="R32" s="5">
        <f>(O32/1.645)/N32</f>
        <v>0.8573634742751484</v>
      </c>
      <c r="S32" s="4" t="str">
        <f>IF(R32&lt;15%,"YES","NO")</f>
        <v>NO</v>
      </c>
    </row>
    <row r="33" spans="1:19" ht="12.75">
      <c r="A33" s="9" t="s">
        <v>14</v>
      </c>
      <c r="B33" s="33">
        <v>301</v>
      </c>
      <c r="C33" s="35">
        <v>115</v>
      </c>
      <c r="D33" s="4">
        <f>B33-C33</f>
        <v>186</v>
      </c>
      <c r="E33" s="4">
        <f>B33+C33</f>
        <v>416</v>
      </c>
      <c r="F33" s="5">
        <f>(C33/1.645)/B33</f>
        <v>0.23225519797231114</v>
      </c>
      <c r="G33" s="6" t="str">
        <f>IF(F33&lt;15%,"YES","NO")</f>
        <v>NO</v>
      </c>
      <c r="H33" s="33">
        <v>49</v>
      </c>
      <c r="I33" s="35">
        <v>45</v>
      </c>
      <c r="J33" s="4">
        <f>H33-I33</f>
        <v>4</v>
      </c>
      <c r="K33" s="4">
        <f>H33+I33</f>
        <v>94</v>
      </c>
      <c r="L33" s="5">
        <f>(I33/1.645)/H33</f>
        <v>0.5582780224551827</v>
      </c>
      <c r="M33" s="4" t="str">
        <f>IF(L33&lt;15%,"YES","NO")</f>
        <v>NO</v>
      </c>
      <c r="N33" s="5">
        <f>H33/B33</f>
        <v>0.16279069767441862</v>
      </c>
      <c r="O33" s="5">
        <f>(SQRT(I33^2-(N33^2*C33^2)))/B33</f>
        <v>0.13595010644963534</v>
      </c>
      <c r="P33" s="5">
        <f>N33-O33</f>
        <v>0.026840591224783272</v>
      </c>
      <c r="Q33" s="5">
        <f>N33+O33</f>
        <v>0.29874080412405396</v>
      </c>
      <c r="R33" s="5">
        <f>(O33/1.645)/N33</f>
        <v>0.5076729984658549</v>
      </c>
      <c r="S33" s="4" t="str">
        <f>IF(R33&lt;15%,"YES","NO")</f>
        <v>NO</v>
      </c>
    </row>
    <row r="34" spans="1:19" ht="12.75">
      <c r="A34" s="9" t="s">
        <v>5</v>
      </c>
      <c r="B34" s="33">
        <v>246</v>
      </c>
      <c r="C34" s="35">
        <v>157</v>
      </c>
      <c r="D34" s="4">
        <f>B34-C34</f>
        <v>89</v>
      </c>
      <c r="E34" s="4">
        <f>B34+C34</f>
        <v>403</v>
      </c>
      <c r="F34" s="5">
        <f>(C34/1.645)/B34</f>
        <v>0.38797044505399464</v>
      </c>
      <c r="G34" s="6" t="str">
        <f>IF(F34&lt;15%,"YES","NO")</f>
        <v>NO</v>
      </c>
      <c r="H34" s="33">
        <v>113</v>
      </c>
      <c r="I34" s="35">
        <v>108</v>
      </c>
      <c r="J34" s="4">
        <f>H34-I34</f>
        <v>5</v>
      </c>
      <c r="K34" s="4">
        <f>H34+I34</f>
        <v>221</v>
      </c>
      <c r="L34" s="5">
        <f>(I34/1.645)/H34</f>
        <v>0.5810043844312344</v>
      </c>
      <c r="M34" s="4" t="str">
        <f>IF(L34&lt;15%,"YES","NO")</f>
        <v>NO</v>
      </c>
      <c r="N34" s="5">
        <f>H34/B34</f>
        <v>0.45934959349593496</v>
      </c>
      <c r="O34" s="5">
        <f>(SQRT(I34^2-(N34^2*C34^2)))/B34</f>
        <v>0.326800207347021</v>
      </c>
      <c r="P34" s="5">
        <f>N34-O34</f>
        <v>0.13254938614891398</v>
      </c>
      <c r="Q34" s="5">
        <f>N34+O34</f>
        <v>0.7861498008429559</v>
      </c>
      <c r="R34" s="5">
        <f>(O34/1.645)/N34</f>
        <v>0.43248702696488234</v>
      </c>
      <c r="S34" s="4" t="str">
        <f>IF(R34&lt;15%,"YES","NO")</f>
        <v>NO</v>
      </c>
    </row>
    <row r="35" spans="1:19" ht="12.75">
      <c r="A35" s="9" t="s">
        <v>37</v>
      </c>
      <c r="B35" s="33">
        <v>244</v>
      </c>
      <c r="C35" s="35">
        <v>146</v>
      </c>
      <c r="D35" s="4">
        <f>B35-C35</f>
        <v>98</v>
      </c>
      <c r="E35" s="4">
        <f>B35+C35</f>
        <v>390</v>
      </c>
      <c r="F35" s="5">
        <f>(C35/1.645)/B35</f>
        <v>0.3637450794758085</v>
      </c>
      <c r="G35" s="6" t="str">
        <f>IF(F35&lt;15%,"YES","NO")</f>
        <v>NO</v>
      </c>
      <c r="H35" s="33">
        <v>65</v>
      </c>
      <c r="I35" s="35">
        <v>76</v>
      </c>
      <c r="J35" s="4">
        <f>H35-I35</f>
        <v>-11</v>
      </c>
      <c r="K35" s="4">
        <f>H35+I35</f>
        <v>141</v>
      </c>
      <c r="L35" s="5">
        <f>(I35/1.645)/H35</f>
        <v>0.7107785831190087</v>
      </c>
      <c r="M35" s="4" t="str">
        <f>IF(L35&lt;15%,"YES","NO")</f>
        <v>NO</v>
      </c>
      <c r="N35" s="5">
        <f>H35/B35</f>
        <v>0.26639344262295084</v>
      </c>
      <c r="O35" s="5">
        <f>(SQRT(I35^2-(N35^2*C35^2)))/B35</f>
        <v>0.2675981624643069</v>
      </c>
      <c r="P35" s="5">
        <f>N35-O35</f>
        <v>-0.0012047198413560611</v>
      </c>
      <c r="Q35" s="5">
        <f>N35+O35</f>
        <v>0.5339916050872577</v>
      </c>
      <c r="R35" s="5">
        <f>(O35/1.645)/N35</f>
        <v>0.6106518741294448</v>
      </c>
      <c r="S35" s="4" t="str">
        <f>IF(R35&lt;15%,"YES","NO")</f>
        <v>NO</v>
      </c>
    </row>
    <row r="36" spans="1:19" ht="12.75">
      <c r="A36" s="9" t="s">
        <v>41</v>
      </c>
      <c r="B36" s="33">
        <v>213</v>
      </c>
      <c r="C36" s="35">
        <v>153</v>
      </c>
      <c r="D36" s="4">
        <f>B36-C36</f>
        <v>60</v>
      </c>
      <c r="E36" s="4">
        <f>B36+C36</f>
        <v>366</v>
      </c>
      <c r="F36" s="5">
        <f>(C36/1.645)/B36</f>
        <v>0.4366625283616593</v>
      </c>
      <c r="G36" s="6" t="str">
        <f>IF(F36&lt;15%,"YES","NO")</f>
        <v>NO</v>
      </c>
      <c r="H36" s="33">
        <v>14</v>
      </c>
      <c r="I36" s="35">
        <v>22</v>
      </c>
      <c r="J36" s="4">
        <f>H36-I36</f>
        <v>-8</v>
      </c>
      <c r="K36" s="4">
        <f>H36+I36</f>
        <v>36</v>
      </c>
      <c r="L36" s="5">
        <f>(I36/1.645)/H36</f>
        <v>0.9552757273122016</v>
      </c>
      <c r="M36" s="4" t="str">
        <f>IF(L36&lt;15%,"YES","NO")</f>
        <v>NO</v>
      </c>
      <c r="N36" s="5">
        <f>H36/B36</f>
        <v>0.06572769953051644</v>
      </c>
      <c r="O36" s="5">
        <f>(SQRT(I36^2-(N36^2*C36^2)))/B36</f>
        <v>0.09186415885840024</v>
      </c>
      <c r="P36" s="5">
        <f>N36-O36</f>
        <v>-0.026136459327883804</v>
      </c>
      <c r="Q36" s="5">
        <f>N36+O36</f>
        <v>0.15759185838891668</v>
      </c>
      <c r="R36" s="5">
        <f>(O36/1.645)/N36</f>
        <v>0.8496337749387429</v>
      </c>
      <c r="S36" s="4" t="str">
        <f>IF(R36&lt;15%,"YES","NO")</f>
        <v>NO</v>
      </c>
    </row>
    <row r="37" spans="1:19" ht="12.75">
      <c r="A37" s="9" t="s">
        <v>36</v>
      </c>
      <c r="B37" s="33">
        <v>187</v>
      </c>
      <c r="C37" s="35">
        <v>203</v>
      </c>
      <c r="D37" s="4">
        <f>B37-C37</f>
        <v>-16</v>
      </c>
      <c r="E37" s="4">
        <f>B37+C37</f>
        <v>390</v>
      </c>
      <c r="F37" s="5">
        <f>(C37/1.645)/B37</f>
        <v>0.6599158038457162</v>
      </c>
      <c r="G37" s="6" t="str">
        <f>IF(F37&lt;15%,"YES","NO")</f>
        <v>NO</v>
      </c>
      <c r="H37" s="33">
        <v>23</v>
      </c>
      <c r="I37" s="35">
        <v>35</v>
      </c>
      <c r="J37" s="4">
        <f>H37-I37</f>
        <v>-12</v>
      </c>
      <c r="K37" s="4">
        <f>H37+I37</f>
        <v>58</v>
      </c>
      <c r="L37" s="5">
        <f>(I37/1.645)/H37</f>
        <v>0.9250693802035153</v>
      </c>
      <c r="M37" s="4" t="str">
        <f>IF(L37&lt;15%,"YES","NO")</f>
        <v>NO</v>
      </c>
      <c r="N37" s="5">
        <f>H37/B37</f>
        <v>0.12299465240641712</v>
      </c>
      <c r="O37" s="5">
        <f>(SQRT(I37^2-(N37^2*C37^2)))/B37</f>
        <v>0.13116364582930243</v>
      </c>
      <c r="P37" s="5">
        <f>N37-O37</f>
        <v>-0.00816899342288531</v>
      </c>
      <c r="Q37" s="5">
        <f>N37+O37</f>
        <v>0.25415829823571956</v>
      </c>
      <c r="R37" s="5">
        <f>(O37/1.645)/N37</f>
        <v>0.6482780962093182</v>
      </c>
      <c r="S37" s="4" t="str">
        <f>IF(R37&lt;15%,"YES","NO")</f>
        <v>NO</v>
      </c>
    </row>
    <row r="38" spans="1:19" ht="12.75">
      <c r="A38" s="9" t="s">
        <v>30</v>
      </c>
      <c r="B38" s="33">
        <v>160</v>
      </c>
      <c r="C38" s="35">
        <v>89</v>
      </c>
      <c r="D38" s="4">
        <f>B38-C38</f>
        <v>71</v>
      </c>
      <c r="E38" s="4">
        <f>B38+C38</f>
        <v>249</v>
      </c>
      <c r="F38" s="5">
        <f>(C38/1.645)/B38</f>
        <v>0.33814589665653494</v>
      </c>
      <c r="G38" s="6" t="str">
        <f>IF(F38&lt;15%,"YES","NO")</f>
        <v>NO</v>
      </c>
      <c r="H38" s="33">
        <v>80</v>
      </c>
      <c r="I38" s="35">
        <v>63</v>
      </c>
      <c r="J38" s="4">
        <f>H38-I38</f>
        <v>17</v>
      </c>
      <c r="K38" s="4">
        <f>H38+I38</f>
        <v>143</v>
      </c>
      <c r="L38" s="5">
        <f>(I38/1.645)/H38</f>
        <v>0.4787234042553192</v>
      </c>
      <c r="M38" s="4" t="str">
        <f>IF(L38&lt;15%,"YES","NO")</f>
        <v>NO</v>
      </c>
      <c r="N38" s="5">
        <f>H38/B38</f>
        <v>0.5</v>
      </c>
      <c r="O38" s="5">
        <f>(SQRT(I38^2-(N38^2*C38^2)))/B38</f>
        <v>0.27872127094106036</v>
      </c>
      <c r="P38" s="5">
        <f>N38-O38</f>
        <v>0.22127872905893964</v>
      </c>
      <c r="Q38" s="5">
        <f>N38+O38</f>
        <v>0.7787212709410604</v>
      </c>
      <c r="R38" s="5">
        <f>(O38/1.645)/N38</f>
        <v>0.33887084612894874</v>
      </c>
      <c r="S38" s="4" t="str">
        <f>IF(R38&lt;15%,"YES","NO")</f>
        <v>NO</v>
      </c>
    </row>
    <row r="39" spans="1:19" ht="12.75">
      <c r="A39" s="9" t="s">
        <v>27</v>
      </c>
      <c r="B39" s="33">
        <v>114</v>
      </c>
      <c r="C39" s="35">
        <v>84</v>
      </c>
      <c r="D39" s="4">
        <f>B39-C39</f>
        <v>30</v>
      </c>
      <c r="E39" s="4">
        <f>B39+C39</f>
        <v>198</v>
      </c>
      <c r="F39" s="5">
        <f>(C39/1.645)/B39</f>
        <v>0.44792833146696526</v>
      </c>
      <c r="G39" s="6" t="str">
        <f>IF(F39&lt;15%,"YES","NO")</f>
        <v>NO</v>
      </c>
      <c r="H39" s="33">
        <v>10</v>
      </c>
      <c r="I39" s="35">
        <v>13</v>
      </c>
      <c r="J39" s="4">
        <f>H39-I39</f>
        <v>-3</v>
      </c>
      <c r="K39" s="4">
        <f>H39+I39</f>
        <v>23</v>
      </c>
      <c r="L39" s="5">
        <f>(I39/1.645)/H39</f>
        <v>0.790273556231003</v>
      </c>
      <c r="M39" s="4" t="str">
        <f>IF(L39&lt;15%,"YES","NO")</f>
        <v>NO</v>
      </c>
      <c r="N39" s="5">
        <f>H39/B39</f>
        <v>0.08771929824561403</v>
      </c>
      <c r="O39" s="5">
        <f>(SQRT(I39^2-(N39^2*C39^2)))/B39</f>
        <v>0.09394829851585385</v>
      </c>
      <c r="P39" s="5">
        <f>N39-O39</f>
        <v>-0.006229000270239815</v>
      </c>
      <c r="Q39" s="5">
        <f>N39+O39</f>
        <v>0.18166759676146788</v>
      </c>
      <c r="R39" s="5">
        <f>(O39/1.645)/N39</f>
        <v>0.6510702754290175</v>
      </c>
      <c r="S39" s="4" t="str">
        <f>IF(R39&lt;15%,"YES","NO")</f>
        <v>NO</v>
      </c>
    </row>
    <row r="40" spans="1:19" ht="12.75">
      <c r="A40" s="9" t="s">
        <v>35</v>
      </c>
      <c r="B40" s="33">
        <v>56</v>
      </c>
      <c r="C40" s="35">
        <v>68</v>
      </c>
      <c r="D40" s="4">
        <f>B40-C40</f>
        <v>-12</v>
      </c>
      <c r="E40" s="4">
        <f>B40+C40</f>
        <v>124</v>
      </c>
      <c r="F40" s="5">
        <f>(C40/1.645)/B40</f>
        <v>0.7381676074685194</v>
      </c>
      <c r="G40" s="6" t="str">
        <f>IF(F40&lt;15%,"YES","NO")</f>
        <v>NO</v>
      </c>
      <c r="H40" s="33">
        <v>0</v>
      </c>
      <c r="I40" s="35">
        <v>30</v>
      </c>
      <c r="J40" s="4">
        <f>H40-I40</f>
        <v>-30</v>
      </c>
      <c r="K40" s="4">
        <f>H40+I40</f>
        <v>30</v>
      </c>
      <c r="L40" s="5" t="e">
        <f>(I40/1.645)/H40</f>
        <v>#DIV/0!</v>
      </c>
      <c r="M40" s="4" t="e">
        <f>IF(L40&lt;15%,"YES","NO")</f>
        <v>#DIV/0!</v>
      </c>
      <c r="N40" s="5">
        <f>H40/B40</f>
        <v>0</v>
      </c>
      <c r="O40" s="5">
        <f>(SQRT(I40^2-(N40^2*C40^2)))/B40</f>
        <v>0.5357142857142857</v>
      </c>
      <c r="P40" s="5">
        <f>N40-O40</f>
        <v>-0.5357142857142857</v>
      </c>
      <c r="Q40" s="5">
        <f>N40+O40</f>
        <v>0.5357142857142857</v>
      </c>
      <c r="R40" s="5" t="e">
        <f>(O40/1.645)/N40</f>
        <v>#DIV/0!</v>
      </c>
      <c r="S40" s="4" t="e">
        <f>IF(R40&lt;15%,"YES","NO")</f>
        <v>#DIV/0!</v>
      </c>
    </row>
    <row r="41" spans="1:19" ht="12.75">
      <c r="A41" s="9" t="s">
        <v>17</v>
      </c>
      <c r="B41" s="33">
        <v>49</v>
      </c>
      <c r="C41" s="35">
        <v>47</v>
      </c>
      <c r="D41" s="4">
        <f>B41-C41</f>
        <v>2</v>
      </c>
      <c r="E41" s="4">
        <f>B41+C41</f>
        <v>96</v>
      </c>
      <c r="F41" s="5">
        <f>(C41/1.645)/B41</f>
        <v>0.5830903790087463</v>
      </c>
      <c r="G41" s="6" t="str">
        <f>IF(F41&lt;15%,"YES","NO")</f>
        <v>NO</v>
      </c>
      <c r="H41" s="33">
        <v>0</v>
      </c>
      <c r="I41" s="35">
        <v>30</v>
      </c>
      <c r="J41" s="4">
        <f>H41-I41</f>
        <v>-30</v>
      </c>
      <c r="K41" s="4">
        <f>H41+I41</f>
        <v>30</v>
      </c>
      <c r="L41" s="5" t="e">
        <f>(I41/1.645)/H41</f>
        <v>#DIV/0!</v>
      </c>
      <c r="M41" s="4" t="e">
        <f>IF(L41&lt;15%,"YES","NO")</f>
        <v>#DIV/0!</v>
      </c>
      <c r="N41" s="5">
        <f>H41/B41</f>
        <v>0</v>
      </c>
      <c r="O41" s="5">
        <f>(SQRT(I41^2-(N41^2*C41^2)))/B41</f>
        <v>0.6122448979591837</v>
      </c>
      <c r="P41" s="5">
        <f>N41-O41</f>
        <v>-0.6122448979591837</v>
      </c>
      <c r="Q41" s="5">
        <f>N41+O41</f>
        <v>0.6122448979591837</v>
      </c>
      <c r="R41" s="5" t="e">
        <f>(O41/1.645)/N41</f>
        <v>#DIV/0!</v>
      </c>
      <c r="S41" s="4" t="e">
        <f>IF(R41&lt;15%,"YES","NO")</f>
        <v>#DIV/0!</v>
      </c>
    </row>
    <row r="42" spans="1:19" ht="12.75">
      <c r="A42" s="9" t="s">
        <v>9</v>
      </c>
      <c r="B42" s="33">
        <v>13</v>
      </c>
      <c r="C42" s="35">
        <v>20</v>
      </c>
      <c r="D42" s="4">
        <f>B42-C42</f>
        <v>-7</v>
      </c>
      <c r="E42" s="4">
        <f>B42+C42</f>
        <v>33</v>
      </c>
      <c r="F42" s="5">
        <f>(C42/1.645)/B42</f>
        <v>0.9352349777881692</v>
      </c>
      <c r="G42" s="6" t="str">
        <f>IF(F42&lt;15%,"YES","NO")</f>
        <v>NO</v>
      </c>
      <c r="H42" s="33">
        <v>0</v>
      </c>
      <c r="I42" s="35">
        <v>30</v>
      </c>
      <c r="J42" s="4">
        <f>H42-I42</f>
        <v>-30</v>
      </c>
      <c r="K42" s="4">
        <f>H42+I42</f>
        <v>30</v>
      </c>
      <c r="L42" s="5" t="e">
        <f>(I42/1.645)/H42</f>
        <v>#DIV/0!</v>
      </c>
      <c r="M42" s="4" t="e">
        <f>IF(L42&lt;15%,"YES","NO")</f>
        <v>#DIV/0!</v>
      </c>
      <c r="N42" s="5">
        <f>H42/B42</f>
        <v>0</v>
      </c>
      <c r="O42" s="5">
        <f>(SQRT(I42^2-(N42^2*C42^2)))/B42</f>
        <v>2.3076923076923075</v>
      </c>
      <c r="P42" s="5">
        <f>N42-O42</f>
        <v>-2.3076923076923075</v>
      </c>
      <c r="Q42" s="5">
        <f>N42+O42</f>
        <v>2.3076923076923075</v>
      </c>
      <c r="R42" s="5" t="e">
        <f>(O42/1.645)/N42</f>
        <v>#DIV/0!</v>
      </c>
      <c r="S42" s="4" t="e">
        <f>IF(R42&lt;15%,"YES","NO")</f>
        <v>#DIV/0!</v>
      </c>
    </row>
    <row r="43" spans="1:19" ht="12.75">
      <c r="A43" s="9" t="s">
        <v>28</v>
      </c>
      <c r="B43" s="33">
        <v>0</v>
      </c>
      <c r="C43" s="35">
        <v>30</v>
      </c>
      <c r="D43" s="4">
        <f>B43-C43</f>
        <v>-30</v>
      </c>
      <c r="E43" s="4">
        <f>B43+C43</f>
        <v>30</v>
      </c>
      <c r="F43" s="5" t="e">
        <f>(C43/1.645)/B43</f>
        <v>#DIV/0!</v>
      </c>
      <c r="G43" s="6" t="e">
        <f>IF(F43&lt;15%,"YES","NO")</f>
        <v>#DIV/0!</v>
      </c>
      <c r="H43" s="33">
        <v>0</v>
      </c>
      <c r="I43" s="35">
        <v>30</v>
      </c>
      <c r="J43" s="4">
        <f>H43-I43</f>
        <v>-30</v>
      </c>
      <c r="K43" s="4">
        <f>H43+I43</f>
        <v>30</v>
      </c>
      <c r="L43" s="5" t="e">
        <f>(I43/1.645)/H43</f>
        <v>#DIV/0!</v>
      </c>
      <c r="M43" s="4" t="e">
        <f>IF(L43&lt;15%,"YES","NO")</f>
        <v>#DIV/0!</v>
      </c>
      <c r="N43" s="5" t="e">
        <f>H43/B43</f>
        <v>#DIV/0!</v>
      </c>
      <c r="O43" s="5" t="e">
        <f>(SQRT(I43^2-(N43^2*C43^2)))/B43</f>
        <v>#DIV/0!</v>
      </c>
      <c r="P43" s="5" t="e">
        <f>N43-O43</f>
        <v>#DIV/0!</v>
      </c>
      <c r="Q43" s="5" t="e">
        <f>N43+O43</f>
        <v>#DIV/0!</v>
      </c>
      <c r="R43" s="5" t="e">
        <f>(O43/1.645)/N43</f>
        <v>#DIV/0!</v>
      </c>
      <c r="S43" s="4" t="e">
        <f>IF(R43&lt;15%,"YES","NO")</f>
        <v>#DIV/0!</v>
      </c>
    </row>
    <row r="45" ht="12.75">
      <c r="A45" s="3" t="s">
        <v>56</v>
      </c>
    </row>
  </sheetData>
  <sheetProtection/>
  <autoFilter ref="A4:S43">
    <sortState ref="A5:S45">
      <sortCondition descending="1" sortBy="value" ref="B5:B45"/>
    </sortState>
  </autoFilter>
  <mergeCells count="3">
    <mergeCell ref="B3:G3"/>
    <mergeCell ref="H3:M3"/>
    <mergeCell ref="N3:S3"/>
  </mergeCells>
  <conditionalFormatting sqref="G5:G43 M5:M43 S5:S43">
    <cfRule type="cellIs" priority="1" dxfId="2" operator="equal" stopIfTrue="1">
      <formula>"#DIC/0!"</formula>
    </cfRule>
    <cfRule type="cellIs" priority="2" dxfId="1" operator="equal" stopIfTrue="1">
      <formula>"NO"</formula>
    </cfRule>
    <cfRule type="cellIs" priority="3" dxfId="0" operator="equal" stopIfTrue="1">
      <formula>"YES"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Sophia</dc:creator>
  <cp:keywords/>
  <dc:description/>
  <cp:lastModifiedBy>AISD</cp:lastModifiedBy>
  <cp:lastPrinted>2015-02-25T14:17:56Z</cp:lastPrinted>
  <dcterms:created xsi:type="dcterms:W3CDTF">2015-03-17T17:38:57Z</dcterms:created>
  <dcterms:modified xsi:type="dcterms:W3CDTF">2017-04-17T19:59:49Z</dcterms:modified>
  <cp:category/>
  <cp:version/>
  <cp:contentType/>
  <cp:contentStatus/>
</cp:coreProperties>
</file>