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instaff1\Community Action Network\Dashboards\2018 Dashboard Drilldowns\Demographics &amp; Equity\"/>
    </mc:Choice>
  </mc:AlternateContent>
  <bookViews>
    <workbookView xWindow="0" yWindow="0" windowWidth="23280" windowHeight="12636"/>
  </bookViews>
  <sheets>
    <sheet name="Race-Ethnicity Travis 2016" sheetId="10" r:id="rId1"/>
    <sheet name="Race-Ethnicity Travis 2015" sheetId="9" r:id="rId2"/>
    <sheet name="Race-Ethnicity Over Time Travis" sheetId="7" r:id="rId3"/>
  </sheets>
  <calcPr calcId="152511"/>
</workbook>
</file>

<file path=xl/calcChain.xml><?xml version="1.0" encoding="utf-8"?>
<calcChain xmlns="http://schemas.openxmlformats.org/spreadsheetml/2006/main">
  <c r="C41" i="10" l="1"/>
  <c r="B41" i="10" s="1"/>
  <c r="C45" i="10"/>
  <c r="B45" i="10"/>
  <c r="C42" i="10"/>
  <c r="C40" i="10"/>
  <c r="B40" i="10" s="1"/>
  <c r="C39" i="10"/>
  <c r="B39" i="10" s="1"/>
  <c r="B42" i="10"/>
  <c r="B32" i="10"/>
  <c r="C32" i="10" s="1"/>
  <c r="J10" i="10" s="1"/>
  <c r="C31" i="10"/>
  <c r="J11" i="10" s="1"/>
  <c r="C30" i="10"/>
  <c r="J9" i="10" s="1"/>
  <c r="C29" i="10"/>
  <c r="C28" i="10"/>
  <c r="J7" i="10" s="1"/>
  <c r="B21" i="10"/>
  <c r="C21" i="10" s="1"/>
  <c r="I10" i="10" s="1"/>
  <c r="C20" i="10"/>
  <c r="C19" i="10"/>
  <c r="C18" i="10"/>
  <c r="I8" i="10" s="1"/>
  <c r="C17" i="10"/>
  <c r="I11" i="10"/>
  <c r="I9" i="10"/>
  <c r="J8" i="10"/>
  <c r="I7" i="10"/>
  <c r="C43" i="10" l="1"/>
  <c r="B43" i="10"/>
  <c r="N7" i="7"/>
  <c r="N6" i="7"/>
  <c r="N5" i="7"/>
  <c r="N4" i="7"/>
  <c r="N3" i="7"/>
  <c r="N2" i="7"/>
  <c r="J11" i="9" l="1"/>
  <c r="C31" i="9"/>
  <c r="J10" i="9"/>
  <c r="J9" i="9"/>
  <c r="J8" i="9"/>
  <c r="J7" i="9"/>
  <c r="I11" i="9"/>
  <c r="I10" i="9"/>
  <c r="I9" i="9"/>
  <c r="I8" i="9"/>
  <c r="I7" i="9"/>
  <c r="H11" i="9"/>
  <c r="H7" i="9"/>
  <c r="H8" i="9"/>
  <c r="H9" i="9"/>
  <c r="H10" i="9"/>
  <c r="B10" i="9" l="1"/>
  <c r="B21" i="9"/>
  <c r="B32" i="9"/>
  <c r="C43" i="9"/>
  <c r="P6" i="7" l="1"/>
  <c r="P5" i="7"/>
  <c r="P4" i="7"/>
  <c r="P3" i="7"/>
  <c r="P2" i="7"/>
  <c r="O6" i="7"/>
  <c r="O5" i="7"/>
  <c r="O4" i="7"/>
  <c r="O3" i="7"/>
  <c r="O2" i="7"/>
  <c r="L7" i="7"/>
  <c r="O7" i="7" s="1"/>
  <c r="B42" i="9"/>
  <c r="C28" i="9"/>
  <c r="C19" i="9"/>
  <c r="C18" i="9"/>
  <c r="C7" i="9"/>
  <c r="C8" i="9"/>
  <c r="P7" i="7"/>
  <c r="C29" i="9"/>
  <c r="C17" i="9"/>
  <c r="C10" i="9"/>
  <c r="J34" i="7"/>
  <c r="J35" i="7"/>
  <c r="J37" i="7"/>
  <c r="J33" i="7"/>
  <c r="C6" i="9"/>
  <c r="B43" i="9"/>
  <c r="B41" i="9"/>
  <c r="B40" i="9"/>
  <c r="B39" i="9"/>
  <c r="C9" i="9"/>
  <c r="C32" i="9"/>
  <c r="C30" i="9"/>
  <c r="C21" i="9" l="1"/>
  <c r="C20" i="9"/>
  <c r="C7" i="10"/>
  <c r="H8" i="10" s="1"/>
  <c r="C6" i="10"/>
  <c r="H7" i="10" s="1"/>
  <c r="C9" i="10"/>
  <c r="H11" i="10" s="1"/>
  <c r="B10" i="10"/>
  <c r="C10" i="10" s="1"/>
  <c r="H10" i="10" s="1"/>
  <c r="C8" i="10"/>
  <c r="H9" i="10" s="1"/>
</calcChain>
</file>

<file path=xl/sharedStrings.xml><?xml version="1.0" encoding="utf-8"?>
<sst xmlns="http://schemas.openxmlformats.org/spreadsheetml/2006/main" count="99" uniqueCount="32">
  <si>
    <t>Hispanic or Latino</t>
  </si>
  <si>
    <t>White</t>
  </si>
  <si>
    <t>Asian</t>
  </si>
  <si>
    <t>Total</t>
  </si>
  <si>
    <t>Black</t>
  </si>
  <si>
    <t>Hispanic</t>
  </si>
  <si>
    <t>Total Population</t>
  </si>
  <si>
    <t>Travis County</t>
  </si>
  <si>
    <t>Under 18</t>
  </si>
  <si>
    <t>Asian Alone, Not Hispanic or Latino</t>
  </si>
  <si>
    <t>Black or African-American Alone, Not Hispanic or Latino</t>
  </si>
  <si>
    <t>White Alone, Not Hispanic or Latino</t>
  </si>
  <si>
    <t>Other Race or Two or More Races</t>
  </si>
  <si>
    <t>Number</t>
  </si>
  <si>
    <t>Percent</t>
  </si>
  <si>
    <t>18-64</t>
  </si>
  <si>
    <t>65 and Over</t>
  </si>
  <si>
    <t>Source: U.S. Census Bureau, American Community Survey, 1-Year Estimates, B01001: SEX BY AGE</t>
  </si>
  <si>
    <t xml:space="preserve">Black </t>
  </si>
  <si>
    <t>Other</t>
  </si>
  <si>
    <t xml:space="preserve">Asian </t>
  </si>
  <si>
    <t xml:space="preserve">Hispanic </t>
  </si>
  <si>
    <t xml:space="preserve">White </t>
  </si>
  <si>
    <t xml:space="preserve">Other </t>
  </si>
  <si>
    <t>Change: 2009-2015</t>
  </si>
  <si>
    <t>Numeric Growth- 2009-2015</t>
  </si>
  <si>
    <t>Source: Table B01001: SEX BY AGE, U.S. Census Bureau, American Community Survey, 1-Year Estimates</t>
  </si>
  <si>
    <t>% of Total</t>
  </si>
  <si>
    <t>Total Under 18</t>
  </si>
  <si>
    <t>total 18-64</t>
  </si>
  <si>
    <t>total 65 and up</t>
  </si>
  <si>
    <t>Other Race or 2 or More 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</si>
</sst>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Tw Cen MT"/>
      <family val="2"/>
    </font>
    <font>
      <sz val="11"/>
      <name val="Tw Cen 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3" fillId="0" borderId="0" xfId="0" applyFont="1"/>
    <xf numFmtId="9" fontId="2" fillId="0" borderId="0" xfId="2" applyFont="1"/>
    <xf numFmtId="9" fontId="2" fillId="0" borderId="0" xfId="2" applyFont="1"/>
    <xf numFmtId="9" fontId="2" fillId="0" borderId="0" xfId="2" applyFont="1"/>
    <xf numFmtId="9" fontId="2" fillId="0" borderId="0" xfId="2" applyFont="1"/>
    <xf numFmtId="0" fontId="4" fillId="0" borderId="0" xfId="0" applyFont="1"/>
    <xf numFmtId="0" fontId="5" fillId="0" borderId="0" xfId="0" applyFont="1"/>
    <xf numFmtId="3" fontId="4" fillId="0" borderId="0" xfId="0" applyNumberFormat="1" applyFont="1"/>
    <xf numFmtId="164" fontId="4" fillId="0" borderId="0" xfId="1" applyNumberFormat="1" applyFont="1"/>
    <xf numFmtId="165" fontId="4" fillId="0" borderId="0" xfId="0" applyNumberFormat="1" applyFont="1"/>
    <xf numFmtId="9" fontId="4" fillId="0" borderId="0" xfId="0" applyNumberFormat="1" applyFont="1"/>
    <xf numFmtId="9" fontId="4" fillId="0" borderId="0" xfId="2" applyFont="1"/>
    <xf numFmtId="164" fontId="4" fillId="0" borderId="0" xfId="0" applyNumberFormat="1" applyFont="1"/>
    <xf numFmtId="3" fontId="5" fillId="0" borderId="0" xfId="0" applyNumberFormat="1" applyFont="1"/>
    <xf numFmtId="164" fontId="0" fillId="0" borderId="0" xfId="1" applyNumberFormat="1" applyFont="1"/>
    <xf numFmtId="0" fontId="6" fillId="0" borderId="0" xfId="0" applyFont="1" applyAlignment="1">
      <alignment wrapText="1"/>
    </xf>
    <xf numFmtId="9" fontId="6" fillId="0" borderId="0" xfId="2" applyFont="1"/>
    <xf numFmtId="3" fontId="6" fillId="0" borderId="0" xfId="0" applyNumberFormat="1" applyFont="1"/>
    <xf numFmtId="3" fontId="7" fillId="0" borderId="0" xfId="0" applyNumberFormat="1" applyFont="1"/>
    <xf numFmtId="9" fontId="8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solidFill>
                  <a:sysClr val="windowText" lastClr="000000"/>
                </a:solidFill>
                <a:latin typeface="Tw Cen MT" panose="020B0602020104020603" pitchFamily="34" charset="0"/>
              </a:rPr>
              <a:t>Race &amp; Ethnicity by Age,</a:t>
            </a: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</a:t>
            </a:r>
            <a:b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</a:b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Travis County, 2016</a:t>
            </a:r>
            <a:endParaRPr lang="en-US" sz="1400">
              <a:solidFill>
                <a:sysClr val="windowText" lastClr="000000"/>
              </a:solidFill>
              <a:latin typeface="Tw Cen MT" panose="020B0602020104020603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'Race-Ethnicity Travis 2016'!$G$10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'Race-Ethnicity Travis 2016'!$H$6:$J$6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2016'!$H$10:$J$10</c:f>
              <c:numCache>
                <c:formatCode>0%</c:formatCode>
                <c:ptCount val="3"/>
                <c:pt idx="0">
                  <c:v>3.3223761011277178E-2</c:v>
                </c:pt>
                <c:pt idx="1">
                  <c:v>2.0187343418682457E-2</c:v>
                </c:pt>
                <c:pt idx="2">
                  <c:v>1.1925074012930359E-2</c:v>
                </c:pt>
              </c:numCache>
            </c:numRef>
          </c:val>
        </c:ser>
        <c:ser>
          <c:idx val="0"/>
          <c:order val="1"/>
          <c:tx>
            <c:strRef>
              <c:f>'Race-Ethnicity Travis 2016'!$G$7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'Race-Ethnicity Travis 2016'!$H$6:$J$6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2016'!$H$7:$J$7</c:f>
              <c:numCache>
                <c:formatCode>0%</c:formatCode>
                <c:ptCount val="3"/>
                <c:pt idx="0">
                  <c:v>5.2398299714271949E-2</c:v>
                </c:pt>
                <c:pt idx="1">
                  <c:v>7.0269006246810525E-2</c:v>
                </c:pt>
                <c:pt idx="2">
                  <c:v>4.5330037721231793E-2</c:v>
                </c:pt>
              </c:numCache>
            </c:numRef>
          </c:val>
        </c:ser>
        <c:ser>
          <c:idx val="1"/>
          <c:order val="2"/>
          <c:tx>
            <c:strRef>
              <c:f>'Race-Ethnicity Travis 2016'!$G$8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'Race-Ethnicity Travis 2016'!$H$6:$J$6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2016'!$H$8:$J$8</c:f>
              <c:numCache>
                <c:formatCode>0%</c:formatCode>
                <c:ptCount val="3"/>
                <c:pt idx="0">
                  <c:v>9.0450901840740894E-2</c:v>
                </c:pt>
                <c:pt idx="1">
                  <c:v>8.0957641290089991E-2</c:v>
                </c:pt>
                <c:pt idx="2">
                  <c:v>7.9048576461582448E-2</c:v>
                </c:pt>
              </c:numCache>
            </c:numRef>
          </c:val>
        </c:ser>
        <c:ser>
          <c:idx val="2"/>
          <c:order val="3"/>
          <c:tx>
            <c:strRef>
              <c:f>'Race-Ethnicity Travis 2016'!$G$9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'Race-Ethnicity Travis 2016'!$H$6:$J$6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2016'!$H$9:$J$9</c:f>
              <c:numCache>
                <c:formatCode>0%</c:formatCode>
                <c:ptCount val="3"/>
                <c:pt idx="0">
                  <c:v>0.46854211987236738</c:v>
                </c:pt>
                <c:pt idx="1">
                  <c:v>0.31700279760650574</c:v>
                </c:pt>
                <c:pt idx="2">
                  <c:v>0.17282595663441763</c:v>
                </c:pt>
              </c:numCache>
            </c:numRef>
          </c:val>
        </c:ser>
        <c:ser>
          <c:idx val="3"/>
          <c:order val="4"/>
          <c:tx>
            <c:strRef>
              <c:f>'Race-Ethnicity Travis 2016'!$G$11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'Race-Ethnicity Travis 2016'!$H$6:$J$6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2016'!$H$11:$J$11</c:f>
              <c:numCache>
                <c:formatCode>0%</c:formatCode>
                <c:ptCount val="3"/>
                <c:pt idx="0">
                  <c:v>0.35538491756134261</c:v>
                </c:pt>
                <c:pt idx="1">
                  <c:v>0.5115832114379113</c:v>
                </c:pt>
                <c:pt idx="2">
                  <c:v>0.69087035516983775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866352"/>
        <c:axId val="171459288"/>
      </c:barChart>
      <c:catAx>
        <c:axId val="17186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171459288"/>
        <c:crosses val="autoZero"/>
        <c:auto val="1"/>
        <c:lblAlgn val="ctr"/>
        <c:lblOffset val="100"/>
        <c:noMultiLvlLbl val="0"/>
      </c:catAx>
      <c:valAx>
        <c:axId val="1714592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171866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chemeClr val="tx1"/>
              </a:solidFill>
              <a:latin typeface="Tw Cen MT" panose="020B0602020104020603" pitchFamily="34" charset="0"/>
              <a:ea typeface="Corbel"/>
              <a:cs typeface="Corbe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Corbel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solidFill>
                  <a:sysClr val="windowText" lastClr="000000"/>
                </a:solidFill>
                <a:latin typeface="Tw Cen MT" panose="020B0602020104020603" pitchFamily="34" charset="0"/>
              </a:rPr>
              <a:t>Race &amp; Ethnicity by Age,</a:t>
            </a: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</a:t>
            </a:r>
            <a:b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</a:b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Travis County, 2015</a:t>
            </a:r>
            <a:endParaRPr lang="en-US" sz="1400">
              <a:solidFill>
                <a:sysClr val="windowText" lastClr="000000"/>
              </a:solidFill>
              <a:latin typeface="Tw Cen MT" panose="020B0602020104020603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'Race-Ethnicity Travis 2015'!$G$10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'Race-Ethnicity Travis 2015'!$H$6:$J$6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2015'!$H$10:$J$10</c:f>
              <c:numCache>
                <c:formatCode>0%</c:formatCode>
                <c:ptCount val="3"/>
                <c:pt idx="0">
                  <c:v>2.8017257466168052E-2</c:v>
                </c:pt>
                <c:pt idx="1">
                  <c:v>1.5743655083687018E-2</c:v>
                </c:pt>
                <c:pt idx="2">
                  <c:v>9.3978182243582876E-3</c:v>
                </c:pt>
              </c:numCache>
            </c:numRef>
          </c:val>
        </c:ser>
        <c:ser>
          <c:idx val="0"/>
          <c:order val="1"/>
          <c:tx>
            <c:strRef>
              <c:f>'Race-Ethnicity Travis 2015'!$G$7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'Race-Ethnicity Travis 2015'!$H$6:$J$6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2015'!$H$7:$J$7</c:f>
              <c:numCache>
                <c:formatCode>0%</c:formatCode>
                <c:ptCount val="3"/>
                <c:pt idx="0">
                  <c:v>5.771025072590337E-2</c:v>
                </c:pt>
                <c:pt idx="1">
                  <c:v>6.8839100837552528E-2</c:v>
                </c:pt>
                <c:pt idx="2">
                  <c:v>4.7125573959074643E-2</c:v>
                </c:pt>
              </c:numCache>
            </c:numRef>
          </c:val>
        </c:ser>
        <c:ser>
          <c:idx val="1"/>
          <c:order val="2"/>
          <c:tx>
            <c:strRef>
              <c:f>'Race-Ethnicity Travis 2015'!$G$8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'Race-Ethnicity Travis 2015'!$H$6:$J$6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2015'!$H$8:$J$8</c:f>
              <c:numCache>
                <c:formatCode>0%</c:formatCode>
                <c:ptCount val="3"/>
                <c:pt idx="0">
                  <c:v>8.9728374051100609E-2</c:v>
                </c:pt>
                <c:pt idx="1">
                  <c:v>8.4531889896146462E-2</c:v>
                </c:pt>
                <c:pt idx="2">
                  <c:v>7.9189291946537718E-2</c:v>
                </c:pt>
              </c:numCache>
            </c:numRef>
          </c:val>
        </c:ser>
        <c:ser>
          <c:idx val="2"/>
          <c:order val="3"/>
          <c:tx>
            <c:strRef>
              <c:f>'Race-Ethnicity Travis 2015'!$G$9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'Race-Ethnicity Travis 2015'!$H$6:$J$6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2015'!$H$9:$J$9</c:f>
              <c:numCache>
                <c:formatCode>0%</c:formatCode>
                <c:ptCount val="3"/>
                <c:pt idx="0">
                  <c:v>0.47146397354651381</c:v>
                </c:pt>
                <c:pt idx="1">
                  <c:v>0.31620430276946898</c:v>
                </c:pt>
                <c:pt idx="2">
                  <c:v>0.17130545833861391</c:v>
                </c:pt>
              </c:numCache>
            </c:numRef>
          </c:val>
        </c:ser>
        <c:ser>
          <c:idx val="3"/>
          <c:order val="4"/>
          <c:tx>
            <c:strRef>
              <c:f>'Race-Ethnicity Travis 2015'!$G$11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'Race-Ethnicity Travis 2015'!$H$6:$J$6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2015'!$H$11:$J$11</c:f>
              <c:numCache>
                <c:formatCode>0%</c:formatCode>
                <c:ptCount val="3"/>
                <c:pt idx="0">
                  <c:v>0.3530801442103142</c:v>
                </c:pt>
                <c:pt idx="1">
                  <c:v>0.51468105141314502</c:v>
                </c:pt>
                <c:pt idx="2">
                  <c:v>0.69298185753141539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0284536"/>
        <c:axId val="113643008"/>
      </c:barChart>
      <c:catAx>
        <c:axId val="170284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113643008"/>
        <c:crosses val="autoZero"/>
        <c:auto val="1"/>
        <c:lblAlgn val="ctr"/>
        <c:lblOffset val="100"/>
        <c:noMultiLvlLbl val="0"/>
      </c:catAx>
      <c:valAx>
        <c:axId val="113643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170284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chemeClr val="tx1"/>
              </a:solidFill>
              <a:latin typeface="Tw Cen MT" panose="020B0602020104020603" pitchFamily="34" charset="0"/>
              <a:ea typeface="Corbel"/>
              <a:cs typeface="Corbe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Corbel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rbel"/>
                <a:ea typeface="Corbel"/>
                <a:cs typeface="Corbe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Tw Cen MT" panose="020B0602020104020603" pitchFamily="34" charset="0"/>
              </a:rPr>
              <a:t>Travis County Population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rbel"/>
                <a:ea typeface="Corbel"/>
                <a:cs typeface="Corbe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Tw Cen MT" panose="020B0602020104020603" pitchFamily="34" charset="0"/>
              </a:rPr>
              <a:t>By Race/Ethnicity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41923665791776"/>
          <c:y val="0.20964362113695326"/>
          <c:w val="0.55396471458766772"/>
          <c:h val="0.71308603765569767"/>
        </c:manualLayout>
      </c:layout>
      <c:lineChart>
        <c:grouping val="standard"/>
        <c:varyColors val="0"/>
        <c:ser>
          <c:idx val="0"/>
          <c:order val="0"/>
          <c:tx>
            <c:strRef>
              <c:f>'Race-Ethnicity Over Time Travis'!$A$2</c:f>
              <c:strCache>
                <c:ptCount val="1"/>
                <c:pt idx="0">
                  <c:v>Asian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'Race-Ethnicity Over Time Travis'!$C$1:$M$1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'Race-Ethnicity Over Time Travis'!$C$2:$M$2</c:f>
              <c:numCache>
                <c:formatCode>#,##0</c:formatCode>
                <c:ptCount val="11"/>
                <c:pt idx="0">
                  <c:v>50151</c:v>
                </c:pt>
                <c:pt idx="1">
                  <c:v>52105</c:v>
                </c:pt>
                <c:pt idx="2">
                  <c:v>53229</c:v>
                </c:pt>
                <c:pt idx="3">
                  <c:v>55078</c:v>
                </c:pt>
                <c:pt idx="4">
                  <c:v>60491</c:v>
                </c:pt>
                <c:pt idx="5">
                  <c:v>58583</c:v>
                </c:pt>
                <c:pt idx="6">
                  <c:v>62387</c:v>
                </c:pt>
                <c:pt idx="7">
                  <c:v>65405</c:v>
                </c:pt>
                <c:pt idx="8" formatCode="_(* #,##0_);_(* \(#,##0\);_(* &quot;-&quot;??_);_(@_)">
                  <c:v>71971</c:v>
                </c:pt>
                <c:pt idx="9" formatCode="_(* #,##0_);_(* \(#,##0\);_(* &quot;-&quot;??_);_(@_)">
                  <c:v>75784</c:v>
                </c:pt>
                <c:pt idx="10" formatCode="_(* #,##0_);_(* \(#,##0\);_(* &quot;-&quot;??_);_(@_)">
                  <c:v>76749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'Race-Ethnicity Over Time Travis'!$A$3</c:f>
              <c:strCache>
                <c:ptCount val="1"/>
                <c:pt idx="0">
                  <c:v>Black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'Race-Ethnicity Over Time Travis'!$C$1:$M$1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'Race-Ethnicity Over Time Travis'!$C$3:$M$3</c:f>
              <c:numCache>
                <c:formatCode>#,##0</c:formatCode>
                <c:ptCount val="11"/>
                <c:pt idx="0">
                  <c:v>77403</c:v>
                </c:pt>
                <c:pt idx="1">
                  <c:v>80311</c:v>
                </c:pt>
                <c:pt idx="2">
                  <c:v>81276</c:v>
                </c:pt>
                <c:pt idx="3">
                  <c:v>82860</c:v>
                </c:pt>
                <c:pt idx="4">
                  <c:v>84303</c:v>
                </c:pt>
                <c:pt idx="5">
                  <c:v>86727</c:v>
                </c:pt>
                <c:pt idx="6">
                  <c:v>87744</c:v>
                </c:pt>
                <c:pt idx="7">
                  <c:v>87387</c:v>
                </c:pt>
                <c:pt idx="8" formatCode="_(* #,##0_);_(* \(#,##0\);_(* &quot;-&quot;??_);_(@_)">
                  <c:v>96683</c:v>
                </c:pt>
                <c:pt idx="9" formatCode="_(* #,##0_);_(* \(#,##0\);_(* &quot;-&quot;??_);_(@_)">
                  <c:v>100301</c:v>
                </c:pt>
                <c:pt idx="10" formatCode="_(* #,##0_);_(* \(#,##0\);_(* &quot;-&quot;??_);_(@_)">
                  <c:v>99449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'Race-Ethnicity Over Time Travis'!$A$4</c:f>
              <c:strCache>
                <c:ptCount val="1"/>
                <c:pt idx="0">
                  <c:v>Hispanic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'Race-Ethnicity Over Time Travis'!$C$1:$M$1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'Race-Ethnicity Over Time Travis'!$C$4:$M$4</c:f>
              <c:numCache>
                <c:formatCode>#,##0</c:formatCode>
                <c:ptCount val="11"/>
                <c:pt idx="0">
                  <c:v>299239</c:v>
                </c:pt>
                <c:pt idx="1">
                  <c:v>316643</c:v>
                </c:pt>
                <c:pt idx="2">
                  <c:v>328217</c:v>
                </c:pt>
                <c:pt idx="3">
                  <c:v>341435</c:v>
                </c:pt>
                <c:pt idx="4">
                  <c:v>346529</c:v>
                </c:pt>
                <c:pt idx="5">
                  <c:v>360086</c:v>
                </c:pt>
                <c:pt idx="6">
                  <c:v>370741</c:v>
                </c:pt>
                <c:pt idx="7">
                  <c:v>379331</c:v>
                </c:pt>
                <c:pt idx="8" formatCode="_(* #,##0_);_(* \(#,##0\);_(* &quot;-&quot;??_);_(@_)">
                  <c:v>389834</c:v>
                </c:pt>
                <c:pt idx="9" formatCode="_(* #,##0_);_(* \(#,##0\);_(* &quot;-&quot;??_);_(@_)">
                  <c:v>398770</c:v>
                </c:pt>
                <c:pt idx="10" formatCode="_(* #,##0_);_(* \(#,##0\);_(* &quot;-&quot;??_);_(@_)">
                  <c:v>405447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'Race-Ethnicity Over Time Travis'!$A$6</c:f>
              <c:strCache>
                <c:ptCount val="1"/>
                <c:pt idx="0">
                  <c:v>White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'Race-Ethnicity Over Time Travis'!$C$1:$M$1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'Race-Ethnicity Over Time Travis'!$C$6:$M$6</c:f>
              <c:numCache>
                <c:formatCode>#,##0</c:formatCode>
                <c:ptCount val="11"/>
                <c:pt idx="0">
                  <c:v>478087</c:v>
                </c:pt>
                <c:pt idx="1">
                  <c:v>503830</c:v>
                </c:pt>
                <c:pt idx="2">
                  <c:v>514703</c:v>
                </c:pt>
                <c:pt idx="3">
                  <c:v>527528</c:v>
                </c:pt>
                <c:pt idx="4">
                  <c:v>519591</c:v>
                </c:pt>
                <c:pt idx="5">
                  <c:v>533671</c:v>
                </c:pt>
                <c:pt idx="6">
                  <c:v>547393</c:v>
                </c:pt>
                <c:pt idx="7">
                  <c:v>559293</c:v>
                </c:pt>
                <c:pt idx="8" formatCode="_(* #,##0_);_(* \(#,##0\);_(* &quot;-&quot;??_);_(@_)">
                  <c:v>570544</c:v>
                </c:pt>
                <c:pt idx="9" formatCode="_(* #,##0_);_(* \(#,##0\);_(* &quot;-&quot;??_);_(@_)">
                  <c:v>580542</c:v>
                </c:pt>
                <c:pt idx="10" formatCode="_(* #,##0_);_(* \(#,##0\);_(* &quot;-&quot;??_);_(@_)">
                  <c:v>590845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'Race-Ethnicity Over Time Travis'!$A$5</c:f>
              <c:strCache>
                <c:ptCount val="1"/>
                <c:pt idx="0">
                  <c:v>Other Race or 2 or More Races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'Race-Ethnicity Over Time Travis'!$C$1:$M$1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'Race-Ethnicity Over Time Travis'!$C$5:$M$5</c:f>
              <c:numCache>
                <c:formatCode>#,##0</c:formatCode>
                <c:ptCount val="11"/>
                <c:pt idx="0">
                  <c:v>16126</c:v>
                </c:pt>
                <c:pt idx="1">
                  <c:v>21476</c:v>
                </c:pt>
                <c:pt idx="2">
                  <c:v>21118</c:v>
                </c:pt>
                <c:pt idx="3">
                  <c:v>19257</c:v>
                </c:pt>
                <c:pt idx="4">
                  <c:v>19892</c:v>
                </c:pt>
                <c:pt idx="5">
                  <c:v>24063</c:v>
                </c:pt>
                <c:pt idx="6">
                  <c:v>27319</c:v>
                </c:pt>
                <c:pt idx="7">
                  <c:v>29538</c:v>
                </c:pt>
                <c:pt idx="8" formatCode="_(* #,##0_);_(* \(#,##0\);_(* &quot;-&quot;??_);_(@_)">
                  <c:v>22113</c:v>
                </c:pt>
                <c:pt idx="9">
                  <c:v>21161</c:v>
                </c:pt>
                <c:pt idx="10">
                  <c:v>26833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291016"/>
        <c:axId val="171460376"/>
      </c:lineChart>
      <c:catAx>
        <c:axId val="172291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171460376"/>
        <c:crosses val="autoZero"/>
        <c:auto val="1"/>
        <c:lblAlgn val="ctr"/>
        <c:lblOffset val="100"/>
        <c:noMultiLvlLbl val="0"/>
      </c:catAx>
      <c:valAx>
        <c:axId val="1714603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1722910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orbel"/>
              <a:ea typeface="Corbel"/>
              <a:cs typeface="Corbe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orbel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rbel"/>
                <a:ea typeface="Corbel"/>
                <a:cs typeface="Corbe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orbel"/>
              </a:rPr>
              <a:t>Racial Ethnic Breakdown of Population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rbel"/>
                <a:ea typeface="Corbel"/>
                <a:cs typeface="Corbe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orbel"/>
              </a:rPr>
              <a:t>Travis County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1141031748255654E-2"/>
          <c:y val="0.2064358220282706"/>
          <c:w val="0.54203753000625809"/>
          <c:h val="0.70098725611105839"/>
        </c:manualLayout>
      </c:layout>
      <c:lineChart>
        <c:grouping val="standard"/>
        <c:varyColors val="0"/>
        <c:ser>
          <c:idx val="0"/>
          <c:order val="0"/>
          <c:tx>
            <c:strRef>
              <c:f>'Race-Ethnicity Over Time Travis'!$A$33</c:f>
              <c:strCache>
                <c:ptCount val="1"/>
                <c:pt idx="0">
                  <c:v>Asian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'Race-Ethnicity Over Time Travis'!$B$32:$K$32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'Race-Ethnicity Over Time Travis'!$B$33:$K$33</c:f>
              <c:numCache>
                <c:formatCode>0%</c:formatCode>
                <c:ptCount val="10"/>
                <c:pt idx="0">
                  <c:v>5.4168701066198498E-2</c:v>
                </c:pt>
                <c:pt idx="1">
                  <c:v>5.4452413990788331E-2</c:v>
                </c:pt>
                <c:pt idx="2">
                  <c:v>5.3475853504590172E-2</c:v>
                </c:pt>
                <c:pt idx="3">
                  <c:v>5.3306667815006467E-2</c:v>
                </c:pt>
                <c:pt idx="4">
                  <c:v>5.3673995622506479E-2</c:v>
                </c:pt>
                <c:pt idx="5">
                  <c:v>5.868320518118831E-2</c:v>
                </c:pt>
                <c:pt idx="6">
                  <c:v>5.5104267587218869E-2</c:v>
                </c:pt>
                <c:pt idx="7">
                  <c:v>5.6944059058912873E-2</c:v>
                </c:pt>
                <c:pt idx="8">
                  <c:v>5.8347621757895506E-2</c:v>
                </c:pt>
                <c:pt idx="9">
                  <c:v>6.2521228863435974E-2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'Race-Ethnicity Over Time Travis'!$A$34</c:f>
              <c:strCache>
                <c:ptCount val="1"/>
                <c:pt idx="0">
                  <c:v>Black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'Race-Ethnicity Over Time Travis'!$B$32:$K$32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'Race-Ethnicity Over Time Travis'!$B$34:$K$34</c:f>
              <c:numCache>
                <c:formatCode>0%</c:formatCode>
                <c:ptCount val="10"/>
                <c:pt idx="0">
                  <c:v>7.7432997556412017E-2</c:v>
                </c:pt>
                <c:pt idx="1">
                  <c:v>8.4041797773304408E-2</c:v>
                </c:pt>
                <c:pt idx="2">
                  <c:v>8.2423937641438266E-2</c:v>
                </c:pt>
                <c:pt idx="3">
                  <c:v>8.1394591920428069E-2</c:v>
                </c:pt>
                <c:pt idx="4">
                  <c:v>8.0747799071877818E-2</c:v>
                </c:pt>
                <c:pt idx="5">
                  <c:v>8.1783575182915111E-2</c:v>
                </c:pt>
                <c:pt idx="6">
                  <c:v>8.1577041377818335E-2</c:v>
                </c:pt>
                <c:pt idx="7">
                  <c:v>8.0088792826474284E-2</c:v>
                </c:pt>
                <c:pt idx="8">
                  <c:v>7.7957703884369914E-2</c:v>
                </c:pt>
                <c:pt idx="9">
                  <c:v>8.3988550530124356E-2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'Race-Ethnicity Over Time Travis'!$A$35</c:f>
              <c:strCache>
                <c:ptCount val="1"/>
                <c:pt idx="0">
                  <c:v>Hispanic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'Race-Ethnicity Over Time Travis'!$B$32:$K$32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'Race-Ethnicity Over Time Travis'!$B$35:$K$35</c:f>
              <c:numCache>
                <c:formatCode>0%</c:formatCode>
                <c:ptCount val="10"/>
                <c:pt idx="0">
                  <c:v>0.32089261948706582</c:v>
                </c:pt>
                <c:pt idx="1">
                  <c:v>0.32490450659387671</c:v>
                </c:pt>
                <c:pt idx="2">
                  <c:v>0.32497370082053439</c:v>
                </c:pt>
                <c:pt idx="3">
                  <c:v>0.32869590994078374</c:v>
                </c:pt>
                <c:pt idx="4">
                  <c:v>0.3327314117319165</c:v>
                </c:pt>
                <c:pt idx="5">
                  <c:v>0.33617285890846582</c:v>
                </c:pt>
                <c:pt idx="6">
                  <c:v>0.33870363925390123</c:v>
                </c:pt>
                <c:pt idx="7">
                  <c:v>0.33839577795951747</c:v>
                </c:pt>
                <c:pt idx="8">
                  <c:v>0.33840014844498523</c:v>
                </c:pt>
                <c:pt idx="9">
                  <c:v>0.33864891043265616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'Race-Ethnicity Over Time Travis'!$A$37</c:f>
              <c:strCache>
                <c:ptCount val="1"/>
                <c:pt idx="0">
                  <c:v>White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'Race-Ethnicity Over Time Travis'!$B$32:$K$32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'Race-Ethnicity Over Time Travis'!$B$37:$K$37</c:f>
              <c:numCache>
                <c:formatCode>0%</c:formatCode>
                <c:ptCount val="10"/>
                <c:pt idx="0">
                  <c:v>0.52861952861952866</c:v>
                </c:pt>
                <c:pt idx="1">
                  <c:v>0.51909216660912094</c:v>
                </c:pt>
                <c:pt idx="2">
                  <c:v>0.51708548644501806</c:v>
                </c:pt>
                <c:pt idx="3">
                  <c:v>0.51545401650204348</c:v>
                </c:pt>
                <c:pt idx="4">
                  <c:v>0.51408067763443832</c:v>
                </c:pt>
                <c:pt idx="5">
                  <c:v>0.50406284014644853</c:v>
                </c:pt>
                <c:pt idx="6">
                  <c:v>0.50198094306434771</c:v>
                </c:pt>
                <c:pt idx="7">
                  <c:v>0.49963581067266405</c:v>
                </c:pt>
                <c:pt idx="8">
                  <c:v>0.49894375683569531</c:v>
                </c:pt>
                <c:pt idx="9">
                  <c:v>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'Race-Ethnicity Over Time Travis'!$A$36</c:f>
              <c:strCache>
                <c:ptCount val="1"/>
                <c:pt idx="0">
                  <c:v>Other Race or Two or More Races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'Race-Ethnicity Over Time Travis'!$B$32:$K$32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'Race-Ethnicity Over Time Travis'!$B$36:$K$36</c:f>
              <c:numCache>
                <c:formatCode>0%</c:formatCode>
                <c:ptCount val="10"/>
                <c:pt idx="0">
                  <c:v>1.8886153270795025E-2</c:v>
                </c:pt>
                <c:pt idx="1">
                  <c:v>1.7509115032909667E-2</c:v>
                </c:pt>
                <c:pt idx="2">
                  <c:v>2.2041021588419123E-2</c:v>
                </c:pt>
                <c:pt idx="3">
                  <c:v>2.1148813821738274E-2</c:v>
                </c:pt>
                <c:pt idx="4">
                  <c:v>1.8766115939260815E-2</c:v>
                </c:pt>
                <c:pt idx="5">
                  <c:v>1.9297520580982261E-2</c:v>
                </c:pt>
                <c:pt idx="6">
                  <c:v>2.2634108716713855E-2</c:v>
                </c:pt>
                <c:pt idx="7">
                  <c:v>2.4935559482431289E-2</c:v>
                </c:pt>
                <c:pt idx="8">
                  <c:v>2.6350769077054009E-2</c:v>
                </c:pt>
                <c:pt idx="9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957712"/>
        <c:axId val="172364736"/>
      </c:lineChart>
      <c:catAx>
        <c:axId val="17195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rbel"/>
                <a:ea typeface="Corbel"/>
                <a:cs typeface="Corbel"/>
              </a:defRPr>
            </a:pPr>
            <a:endParaRPr lang="en-US"/>
          </a:p>
        </c:txPr>
        <c:crossAx val="172364736"/>
        <c:crosses val="autoZero"/>
        <c:auto val="1"/>
        <c:lblAlgn val="ctr"/>
        <c:lblOffset val="100"/>
        <c:noMultiLvlLbl val="0"/>
      </c:catAx>
      <c:valAx>
        <c:axId val="1723647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rbel"/>
                <a:ea typeface="Corbel"/>
                <a:cs typeface="Corbel"/>
              </a:defRPr>
            </a:pPr>
            <a:endParaRPr lang="en-US"/>
          </a:p>
        </c:txPr>
        <c:crossAx val="1719577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orbel"/>
              <a:ea typeface="Corbel"/>
              <a:cs typeface="Corbe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orbel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600075</xdr:colOff>
      <xdr:row>4</xdr:row>
      <xdr:rowOff>66675</xdr:rowOff>
    </xdr:from>
    <xdr:to>
      <xdr:col>18</xdr:col>
      <xdr:colOff>561975</xdr:colOff>
      <xdr:row>17</xdr:row>
      <xdr:rowOff>257175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600075</xdr:colOff>
      <xdr:row>4</xdr:row>
      <xdr:rowOff>66675</xdr:rowOff>
    </xdr:from>
    <xdr:to>
      <xdr:col>18</xdr:col>
      <xdr:colOff>561975</xdr:colOff>
      <xdr:row>17</xdr:row>
      <xdr:rowOff>257175</xdr:rowOff>
    </xdr:to>
    <xdr:graphicFrame macro="">
      <xdr:nvGraphicFramePr>
        <xdr:cNvPr id="7214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8</xdr:row>
      <xdr:rowOff>114300</xdr:rowOff>
    </xdr:from>
    <xdr:to>
      <xdr:col>10</xdr:col>
      <xdr:colOff>504825</xdr:colOff>
      <xdr:row>25</xdr:row>
      <xdr:rowOff>171450</xdr:rowOff>
    </xdr:to>
    <xdr:graphicFrame macro="">
      <xdr:nvGraphicFramePr>
        <xdr:cNvPr id="48040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600075</xdr:colOff>
      <xdr:row>39</xdr:row>
      <xdr:rowOff>123825</xdr:rowOff>
    </xdr:from>
    <xdr:to>
      <xdr:col>10</xdr:col>
      <xdr:colOff>466725</xdr:colOff>
      <xdr:row>56</xdr:row>
      <xdr:rowOff>47625</xdr:rowOff>
    </xdr:to>
    <xdr:graphicFrame macro="">
      <xdr:nvGraphicFramePr>
        <xdr:cNvPr id="480407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7"/>
  <sheetViews>
    <sheetView tabSelected="1" zoomScale="78" zoomScaleNormal="78" workbookViewId="0">
      <selection activeCell="J10" sqref="J10"/>
    </sheetView>
  </sheetViews>
  <sheetFormatPr defaultRowHeight="14.4" x14ac:dyDescent="0.3"/>
  <cols>
    <col min="1" max="1" width="19.109375" customWidth="1"/>
    <col min="2" max="2" width="10" customWidth="1"/>
    <col min="3" max="3" width="13.88671875" customWidth="1"/>
    <col min="20" max="20" width="11.44140625" bestFit="1" customWidth="1"/>
  </cols>
  <sheetData>
    <row r="2" spans="1:27" x14ac:dyDescent="0.3">
      <c r="A2" s="4" t="s">
        <v>7</v>
      </c>
      <c r="B2">
        <v>2016</v>
      </c>
    </row>
    <row r="3" spans="1:27" x14ac:dyDescent="0.3">
      <c r="A3" s="4"/>
    </row>
    <row r="4" spans="1:27" x14ac:dyDescent="0.3">
      <c r="A4" s="4" t="s">
        <v>8</v>
      </c>
    </row>
    <row r="5" spans="1:27" x14ac:dyDescent="0.3">
      <c r="B5" t="s">
        <v>13</v>
      </c>
      <c r="C5" t="s">
        <v>14</v>
      </c>
    </row>
    <row r="6" spans="1:27" x14ac:dyDescent="0.3">
      <c r="A6" s="2" t="s">
        <v>20</v>
      </c>
      <c r="B6" s="1">
        <v>14139</v>
      </c>
      <c r="C6" s="8">
        <f>B6/$B$12</f>
        <v>5.2398299714271949E-2</v>
      </c>
      <c r="H6" t="s">
        <v>8</v>
      </c>
      <c r="I6" t="s">
        <v>15</v>
      </c>
      <c r="J6" t="s">
        <v>16</v>
      </c>
      <c r="X6" t="s">
        <v>28</v>
      </c>
      <c r="Y6" t="s">
        <v>29</v>
      </c>
      <c r="Z6" t="s">
        <v>30</v>
      </c>
      <c r="AA6" t="s">
        <v>3</v>
      </c>
    </row>
    <row r="7" spans="1:27" x14ac:dyDescent="0.3">
      <c r="A7" s="2" t="s">
        <v>18</v>
      </c>
      <c r="B7" s="1">
        <v>24407</v>
      </c>
      <c r="C7" s="8">
        <f>B7/$B$12</f>
        <v>9.0450901840740894E-2</v>
      </c>
      <c r="G7" t="s">
        <v>2</v>
      </c>
      <c r="H7" s="8">
        <f>C6</f>
        <v>5.2398299714271949E-2</v>
      </c>
      <c r="I7" s="8">
        <f>C17</f>
        <v>7.0269006246810525E-2</v>
      </c>
      <c r="J7" s="8">
        <f>C28</f>
        <v>4.5330037721231793E-2</v>
      </c>
    </row>
    <row r="8" spans="1:27" x14ac:dyDescent="0.3">
      <c r="A8" s="2" t="s">
        <v>21</v>
      </c>
      <c r="B8" s="1">
        <v>126430</v>
      </c>
      <c r="C8" s="8">
        <f>B8/$B$12</f>
        <v>0.46854211987236738</v>
      </c>
      <c r="G8" t="s">
        <v>4</v>
      </c>
      <c r="H8" s="8">
        <f>C7</f>
        <v>9.0450901840740894E-2</v>
      </c>
      <c r="I8" s="8">
        <f>C18</f>
        <v>8.0957641290089991E-2</v>
      </c>
      <c r="J8" s="8">
        <f>C29</f>
        <v>7.9048576461582448E-2</v>
      </c>
    </row>
    <row r="9" spans="1:27" x14ac:dyDescent="0.3">
      <c r="A9" s="2" t="s">
        <v>22</v>
      </c>
      <c r="B9" s="1">
        <v>95896</v>
      </c>
      <c r="C9" s="8">
        <f>B9/$B$12</f>
        <v>0.35538491756134261</v>
      </c>
      <c r="G9" t="s">
        <v>5</v>
      </c>
      <c r="H9" s="8">
        <f>C8</f>
        <v>0.46854211987236738</v>
      </c>
      <c r="I9" s="8">
        <f>C19</f>
        <v>0.31700279760650574</v>
      </c>
      <c r="J9" s="8">
        <f>C30</f>
        <v>0.17282595663441763</v>
      </c>
    </row>
    <row r="10" spans="1:27" x14ac:dyDescent="0.3">
      <c r="A10" s="2" t="s">
        <v>23</v>
      </c>
      <c r="B10" s="1">
        <f>B12-(B9+B8+B7+B6)</f>
        <v>8965</v>
      </c>
      <c r="C10" s="8">
        <f>B10/$B$12</f>
        <v>3.3223761011277178E-2</v>
      </c>
      <c r="G10" t="s">
        <v>19</v>
      </c>
      <c r="H10" s="3">
        <f>C10</f>
        <v>3.3223761011277178E-2</v>
      </c>
      <c r="I10" s="8">
        <f>C21</f>
        <v>2.0187343418682457E-2</v>
      </c>
      <c r="J10" s="8">
        <f>C32</f>
        <v>1.1925074012930359E-2</v>
      </c>
    </row>
    <row r="11" spans="1:27" x14ac:dyDescent="0.3">
      <c r="G11" t="s">
        <v>1</v>
      </c>
      <c r="H11" s="8">
        <f>C9</f>
        <v>0.35538491756134261</v>
      </c>
      <c r="I11" s="8">
        <f>C20</f>
        <v>0.5115832114379113</v>
      </c>
      <c r="J11" s="8">
        <f>C31</f>
        <v>0.69087035516983775</v>
      </c>
    </row>
    <row r="12" spans="1:27" x14ac:dyDescent="0.3">
      <c r="A12" t="s">
        <v>3</v>
      </c>
      <c r="B12" s="1">
        <v>269837</v>
      </c>
      <c r="H12" s="3"/>
    </row>
    <row r="15" spans="1:27" x14ac:dyDescent="0.3">
      <c r="A15" s="4" t="s">
        <v>15</v>
      </c>
    </row>
    <row r="17" spans="1:3" ht="28.8" x14ac:dyDescent="0.3">
      <c r="A17" s="2" t="s">
        <v>9</v>
      </c>
      <c r="B17">
        <v>57695</v>
      </c>
      <c r="C17" s="8">
        <f>B17/$B$23</f>
        <v>7.0269006246810525E-2</v>
      </c>
    </row>
    <row r="18" spans="1:3" ht="43.2" x14ac:dyDescent="0.3">
      <c r="A18" s="2" t="s">
        <v>10</v>
      </c>
      <c r="B18" s="1">
        <v>66471</v>
      </c>
      <c r="C18" s="8">
        <f>B18/$B$23</f>
        <v>8.0957641290089991E-2</v>
      </c>
    </row>
    <row r="19" spans="1:3" x14ac:dyDescent="0.3">
      <c r="A19" s="2" t="s">
        <v>0</v>
      </c>
      <c r="B19" s="1">
        <v>260278</v>
      </c>
      <c r="C19" s="8">
        <f>B19/$B$23</f>
        <v>0.31700279760650574</v>
      </c>
    </row>
    <row r="20" spans="1:3" ht="28.8" x14ac:dyDescent="0.3">
      <c r="A20" s="2" t="s">
        <v>11</v>
      </c>
      <c r="B20" s="1">
        <v>420040</v>
      </c>
      <c r="C20" s="8">
        <f>B20/$B$23</f>
        <v>0.5115832114379113</v>
      </c>
    </row>
    <row r="21" spans="1:3" ht="28.8" x14ac:dyDescent="0.3">
      <c r="A21" s="2" t="s">
        <v>12</v>
      </c>
      <c r="B21" s="1">
        <f>B23-(B20+B19+B18+B17)</f>
        <v>16575</v>
      </c>
      <c r="C21" s="8">
        <f>B21/$B$23</f>
        <v>2.0187343418682457E-2</v>
      </c>
    </row>
    <row r="23" spans="1:3" x14ac:dyDescent="0.3">
      <c r="A23" t="s">
        <v>3</v>
      </c>
      <c r="B23" s="18">
        <v>821059</v>
      </c>
    </row>
    <row r="26" spans="1:3" x14ac:dyDescent="0.3">
      <c r="A26" s="4" t="s">
        <v>16</v>
      </c>
    </row>
    <row r="28" spans="1:3" ht="28.8" x14ac:dyDescent="0.3">
      <c r="A28" s="2" t="s">
        <v>9</v>
      </c>
      <c r="B28" s="1">
        <v>4915</v>
      </c>
      <c r="C28" s="8">
        <f>B28/$B$34</f>
        <v>4.5330037721231793E-2</v>
      </c>
    </row>
    <row r="29" spans="1:3" ht="43.2" x14ac:dyDescent="0.3">
      <c r="A29" s="2" t="s">
        <v>10</v>
      </c>
      <c r="B29" s="1">
        <v>8571</v>
      </c>
      <c r="C29" s="8">
        <f>B29/$B$34</f>
        <v>7.9048576461582448E-2</v>
      </c>
    </row>
    <row r="30" spans="1:3" x14ac:dyDescent="0.3">
      <c r="A30" s="2" t="s">
        <v>0</v>
      </c>
      <c r="B30" s="1">
        <v>18739</v>
      </c>
      <c r="C30" s="8">
        <f>B30/$B$34</f>
        <v>0.17282595663441763</v>
      </c>
    </row>
    <row r="31" spans="1:3" ht="28.8" x14ac:dyDescent="0.3">
      <c r="A31" s="2" t="s">
        <v>11</v>
      </c>
      <c r="B31" s="1">
        <v>74909</v>
      </c>
      <c r="C31" s="8">
        <f>B31/$B$34</f>
        <v>0.69087035516983775</v>
      </c>
    </row>
    <row r="32" spans="1:3" ht="28.8" x14ac:dyDescent="0.3">
      <c r="A32" s="2" t="s">
        <v>12</v>
      </c>
      <c r="B32" s="1">
        <f>B34-(B31+B29+B30+B28)</f>
        <v>1293</v>
      </c>
      <c r="C32" s="8">
        <f>B32/$B$34</f>
        <v>1.1925074012930359E-2</v>
      </c>
    </row>
    <row r="34" spans="1:3" x14ac:dyDescent="0.3">
      <c r="A34" t="s">
        <v>3</v>
      </c>
      <c r="B34" s="1">
        <v>108427</v>
      </c>
    </row>
    <row r="37" spans="1:3" x14ac:dyDescent="0.3">
      <c r="A37" s="4" t="s">
        <v>6</v>
      </c>
    </row>
    <row r="39" spans="1:3" x14ac:dyDescent="0.3">
      <c r="A39" s="2" t="s">
        <v>2</v>
      </c>
      <c r="B39" s="8">
        <f>C39/$C$45</f>
        <v>6.3993603057725071E-2</v>
      </c>
      <c r="C39" s="1">
        <f>SUM(B6,B17,B28)</f>
        <v>76749</v>
      </c>
    </row>
    <row r="40" spans="1:3" x14ac:dyDescent="0.3">
      <c r="A40" s="2" t="s">
        <v>4</v>
      </c>
      <c r="B40" s="8">
        <f>C40/$C$45</f>
        <v>8.2920947901441069E-2</v>
      </c>
      <c r="C40" s="1">
        <f>SUM(B7,B18,B29)</f>
        <v>99449</v>
      </c>
    </row>
    <row r="41" spans="1:3" x14ac:dyDescent="0.3">
      <c r="A41" s="2" t="s">
        <v>5</v>
      </c>
      <c r="B41" s="8">
        <f>C41/$C$45</f>
        <v>0.3380632240022079</v>
      </c>
      <c r="C41" s="1">
        <f>SUM(B8,B19,B30)</f>
        <v>405447</v>
      </c>
    </row>
    <row r="42" spans="1:3" x14ac:dyDescent="0.3">
      <c r="A42" s="2" t="s">
        <v>1</v>
      </c>
      <c r="B42" s="8">
        <f>C42/$C$45</f>
        <v>0.49264876934737345</v>
      </c>
      <c r="C42" s="1">
        <f>SUM(B9,B20,B31)</f>
        <v>590845</v>
      </c>
    </row>
    <row r="43" spans="1:3" x14ac:dyDescent="0.3">
      <c r="A43" s="19" t="s">
        <v>19</v>
      </c>
      <c r="B43" s="20">
        <f>C43/$C$45</f>
        <v>2.2373455691252483E-2</v>
      </c>
      <c r="C43" s="21">
        <f>B45-(C42+C41+C40+C39)</f>
        <v>26833</v>
      </c>
    </row>
    <row r="44" spans="1:3" x14ac:dyDescent="0.3">
      <c r="B44" s="3"/>
    </row>
    <row r="45" spans="1:3" x14ac:dyDescent="0.3">
      <c r="A45" t="s">
        <v>3</v>
      </c>
      <c r="B45" s="1">
        <f>SUM(B12,B23,B34)</f>
        <v>1199323</v>
      </c>
      <c r="C45" s="1">
        <f>B45</f>
        <v>1199323</v>
      </c>
    </row>
    <row r="47" spans="1:3" x14ac:dyDescent="0.3">
      <c r="A47" t="s">
        <v>26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7"/>
  <sheetViews>
    <sheetView zoomScale="78" zoomScaleNormal="78" workbookViewId="0">
      <selection activeCell="H21" sqref="H21"/>
    </sheetView>
  </sheetViews>
  <sheetFormatPr defaultRowHeight="14.4" x14ac:dyDescent="0.3"/>
  <cols>
    <col min="1" max="1" width="19.109375" customWidth="1"/>
    <col min="2" max="2" width="10" customWidth="1"/>
    <col min="3" max="3" width="13.88671875" customWidth="1"/>
    <col min="20" max="20" width="11.44140625" bestFit="1" customWidth="1"/>
  </cols>
  <sheetData>
    <row r="2" spans="1:10" x14ac:dyDescent="0.3">
      <c r="A2" s="4" t="s">
        <v>7</v>
      </c>
      <c r="B2">
        <v>2015</v>
      </c>
    </row>
    <row r="3" spans="1:10" x14ac:dyDescent="0.3">
      <c r="A3" s="4"/>
    </row>
    <row r="4" spans="1:10" x14ac:dyDescent="0.3">
      <c r="A4" s="4" t="s">
        <v>8</v>
      </c>
    </row>
    <row r="5" spans="1:10" x14ac:dyDescent="0.3">
      <c r="B5" t="s">
        <v>13</v>
      </c>
      <c r="C5" t="s">
        <v>14</v>
      </c>
    </row>
    <row r="6" spans="1:10" x14ac:dyDescent="0.3">
      <c r="A6" s="2" t="s">
        <v>20</v>
      </c>
      <c r="B6" s="1">
        <v>15463</v>
      </c>
      <c r="C6" s="5">
        <f>B6/$B$12</f>
        <v>5.771025072590337E-2</v>
      </c>
      <c r="H6" t="s">
        <v>8</v>
      </c>
      <c r="I6" t="s">
        <v>15</v>
      </c>
      <c r="J6" t="s">
        <v>16</v>
      </c>
    </row>
    <row r="7" spans="1:10" x14ac:dyDescent="0.3">
      <c r="A7" s="2" t="s">
        <v>18</v>
      </c>
      <c r="B7" s="1">
        <v>24042</v>
      </c>
      <c r="C7" s="5">
        <f>B7/$B$12</f>
        <v>8.9728374051100609E-2</v>
      </c>
      <c r="G7" t="s">
        <v>2</v>
      </c>
      <c r="H7" s="6">
        <f>C6</f>
        <v>5.771025072590337E-2</v>
      </c>
      <c r="I7" s="6">
        <f>C17</f>
        <v>6.8839100837552528E-2</v>
      </c>
      <c r="J7" s="7">
        <f>C28</f>
        <v>4.7125573959074643E-2</v>
      </c>
    </row>
    <row r="8" spans="1:10" x14ac:dyDescent="0.3">
      <c r="A8" s="2" t="s">
        <v>21</v>
      </c>
      <c r="B8" s="1">
        <v>126325</v>
      </c>
      <c r="C8" s="5">
        <f>B8/$B$12</f>
        <v>0.47146397354651381</v>
      </c>
      <c r="G8" t="s">
        <v>4</v>
      </c>
      <c r="H8" s="6">
        <f>C7</f>
        <v>8.9728374051100609E-2</v>
      </c>
      <c r="I8" s="6">
        <f>C18</f>
        <v>8.4531889896146462E-2</v>
      </c>
      <c r="J8" s="7">
        <f>C29</f>
        <v>7.9189291946537718E-2</v>
      </c>
    </row>
    <row r="9" spans="1:10" x14ac:dyDescent="0.3">
      <c r="A9" s="2" t="s">
        <v>22</v>
      </c>
      <c r="B9" s="1">
        <v>94605</v>
      </c>
      <c r="C9" s="5">
        <f>B9/$B$12</f>
        <v>0.3530801442103142</v>
      </c>
      <c r="G9" t="s">
        <v>5</v>
      </c>
      <c r="H9" s="6">
        <f>C8</f>
        <v>0.47146397354651381</v>
      </c>
      <c r="I9" s="6">
        <f>C19</f>
        <v>0.31620430276946898</v>
      </c>
      <c r="J9" s="7">
        <f>C30</f>
        <v>0.17130545833861391</v>
      </c>
    </row>
    <row r="10" spans="1:10" x14ac:dyDescent="0.3">
      <c r="A10" s="2" t="s">
        <v>23</v>
      </c>
      <c r="B10" s="1">
        <f>B12-(B9+B8+B7+B6)</f>
        <v>7507</v>
      </c>
      <c r="C10" s="5">
        <f>B10/$B$12</f>
        <v>2.8017257466168052E-2</v>
      </c>
      <c r="G10" t="s">
        <v>19</v>
      </c>
      <c r="H10" s="3">
        <f>C10</f>
        <v>2.8017257466168052E-2</v>
      </c>
      <c r="I10" s="8">
        <f>C21</f>
        <v>1.5743655083687018E-2</v>
      </c>
      <c r="J10" s="7">
        <f>C32</f>
        <v>9.3978182243582876E-3</v>
      </c>
    </row>
    <row r="11" spans="1:10" x14ac:dyDescent="0.3">
      <c r="G11" t="s">
        <v>1</v>
      </c>
      <c r="H11" s="6">
        <f>C9</f>
        <v>0.3530801442103142</v>
      </c>
      <c r="I11" s="6">
        <f>C20</f>
        <v>0.51468105141314502</v>
      </c>
      <c r="J11" s="7">
        <f>C31</f>
        <v>0.69298185753141539</v>
      </c>
    </row>
    <row r="12" spans="1:10" x14ac:dyDescent="0.3">
      <c r="A12" t="s">
        <v>3</v>
      </c>
      <c r="B12" s="1">
        <v>267942</v>
      </c>
      <c r="H12" s="3"/>
    </row>
    <row r="15" spans="1:10" x14ac:dyDescent="0.3">
      <c r="A15" s="4" t="s">
        <v>15</v>
      </c>
    </row>
    <row r="17" spans="1:3" ht="28.8" x14ac:dyDescent="0.3">
      <c r="A17" s="2" t="s">
        <v>9</v>
      </c>
      <c r="B17">
        <v>55487</v>
      </c>
      <c r="C17" s="5">
        <f>B17/$B$23</f>
        <v>6.8839100837552528E-2</v>
      </c>
    </row>
    <row r="18" spans="1:3" ht="43.2" x14ac:dyDescent="0.3">
      <c r="A18" s="2" t="s">
        <v>10</v>
      </c>
      <c r="B18" s="1">
        <v>68136</v>
      </c>
      <c r="C18" s="5">
        <f>B18/$B$23</f>
        <v>8.4531889896146462E-2</v>
      </c>
    </row>
    <row r="19" spans="1:3" x14ac:dyDescent="0.3">
      <c r="A19" s="2" t="s">
        <v>0</v>
      </c>
      <c r="B19" s="1">
        <v>254873</v>
      </c>
      <c r="C19" s="5">
        <f>B19/$B$23</f>
        <v>0.31620430276946898</v>
      </c>
    </row>
    <row r="20" spans="1:3" ht="28.8" x14ac:dyDescent="0.3">
      <c r="A20" s="2" t="s">
        <v>11</v>
      </c>
      <c r="B20" s="1">
        <v>414853</v>
      </c>
      <c r="C20" s="5">
        <f>B20/$B$23</f>
        <v>0.51468105141314502</v>
      </c>
    </row>
    <row r="21" spans="1:3" ht="28.8" x14ac:dyDescent="0.3">
      <c r="A21" s="2" t="s">
        <v>12</v>
      </c>
      <c r="B21" s="1">
        <f>B23-(B20+B19+B18+B17)</f>
        <v>12690</v>
      </c>
      <c r="C21" s="5">
        <f>B21/$B$23</f>
        <v>1.5743655083687018E-2</v>
      </c>
    </row>
    <row r="23" spans="1:3" x14ac:dyDescent="0.3">
      <c r="A23" t="s">
        <v>3</v>
      </c>
      <c r="B23" s="18">
        <v>806039</v>
      </c>
    </row>
    <row r="26" spans="1:3" x14ac:dyDescent="0.3">
      <c r="A26" s="4" t="s">
        <v>16</v>
      </c>
    </row>
    <row r="28" spans="1:3" ht="28.8" x14ac:dyDescent="0.3">
      <c r="A28" s="2" t="s">
        <v>9</v>
      </c>
      <c r="B28" s="1">
        <v>4834</v>
      </c>
      <c r="C28" s="5">
        <f>B28/$B$34</f>
        <v>4.7125573959074643E-2</v>
      </c>
    </row>
    <row r="29" spans="1:3" ht="43.2" x14ac:dyDescent="0.3">
      <c r="A29" s="2" t="s">
        <v>10</v>
      </c>
      <c r="B29" s="1">
        <v>8123</v>
      </c>
      <c r="C29" s="5">
        <f>B29/$B$34</f>
        <v>7.9189291946537718E-2</v>
      </c>
    </row>
    <row r="30" spans="1:3" x14ac:dyDescent="0.3">
      <c r="A30" s="2" t="s">
        <v>0</v>
      </c>
      <c r="B30" s="1">
        <v>17572</v>
      </c>
      <c r="C30" s="5">
        <f>B30/$B$34</f>
        <v>0.17130545833861391</v>
      </c>
    </row>
    <row r="31" spans="1:3" ht="28.8" x14ac:dyDescent="0.3">
      <c r="A31" s="2" t="s">
        <v>11</v>
      </c>
      <c r="B31" s="1">
        <v>71084</v>
      </c>
      <c r="C31" s="5">
        <f>B31/$B$34</f>
        <v>0.69298185753141539</v>
      </c>
    </row>
    <row r="32" spans="1:3" ht="28.8" x14ac:dyDescent="0.3">
      <c r="A32" s="2" t="s">
        <v>12</v>
      </c>
      <c r="B32" s="1">
        <f>B34-(B31+B29+B30+B28)</f>
        <v>964</v>
      </c>
      <c r="C32" s="5">
        <f>B32/$B$34</f>
        <v>9.3978182243582876E-3</v>
      </c>
    </row>
    <row r="34" spans="1:6" x14ac:dyDescent="0.3">
      <c r="A34" t="s">
        <v>3</v>
      </c>
      <c r="B34" s="1">
        <v>102577</v>
      </c>
      <c r="C34">
        <v>102577</v>
      </c>
    </row>
    <row r="37" spans="1:6" x14ac:dyDescent="0.3">
      <c r="A37" s="4" t="s">
        <v>6</v>
      </c>
    </row>
    <row r="39" spans="1:6" x14ac:dyDescent="0.3">
      <c r="A39" s="2" t="s">
        <v>2</v>
      </c>
      <c r="B39" s="5">
        <f>C39/$C$45</f>
        <v>6.4411614217063679E-2</v>
      </c>
      <c r="C39">
        <v>75784</v>
      </c>
      <c r="F39">
        <v>2015</v>
      </c>
    </row>
    <row r="40" spans="1:6" x14ac:dyDescent="0.3">
      <c r="A40" s="2" t="s">
        <v>4</v>
      </c>
      <c r="B40" s="5">
        <f>C40/$C$45</f>
        <v>8.5249515960964098E-2</v>
      </c>
      <c r="C40">
        <v>100301</v>
      </c>
      <c r="F40">
        <v>75784</v>
      </c>
    </row>
    <row r="41" spans="1:6" x14ac:dyDescent="0.3">
      <c r="A41" s="2" t="s">
        <v>5</v>
      </c>
      <c r="B41" s="5">
        <f>C41/$C$45</f>
        <v>0.33892931755170591</v>
      </c>
      <c r="C41">
        <v>398770</v>
      </c>
      <c r="F41">
        <v>100301</v>
      </c>
    </row>
    <row r="42" spans="1:6" x14ac:dyDescent="0.3">
      <c r="A42" s="2" t="s">
        <v>1</v>
      </c>
      <c r="B42" s="5">
        <f>C42/$C$45</f>
        <v>0.49342403859393247</v>
      </c>
      <c r="C42">
        <v>580542</v>
      </c>
      <c r="F42">
        <v>398770</v>
      </c>
    </row>
    <row r="43" spans="1:6" x14ac:dyDescent="0.3">
      <c r="A43" s="19" t="s">
        <v>19</v>
      </c>
      <c r="B43" s="20">
        <f>C43/$C$45</f>
        <v>1.7985513676333848E-2</v>
      </c>
      <c r="C43" s="21">
        <f>C45-(C42+C41+C40+C39)</f>
        <v>21161</v>
      </c>
    </row>
    <row r="44" spans="1:6" x14ac:dyDescent="0.3">
      <c r="B44" s="3"/>
      <c r="F44">
        <v>580542</v>
      </c>
    </row>
    <row r="45" spans="1:6" x14ac:dyDescent="0.3">
      <c r="A45" t="s">
        <v>3</v>
      </c>
      <c r="C45" s="1">
        <v>1176558</v>
      </c>
    </row>
    <row r="47" spans="1:6" x14ac:dyDescent="0.3">
      <c r="A47" t="s">
        <v>26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workbookViewId="0">
      <selection activeCell="N3" sqref="N3"/>
    </sheetView>
  </sheetViews>
  <sheetFormatPr defaultRowHeight="14.4" x14ac:dyDescent="0.3"/>
  <cols>
    <col min="1" max="1" width="28.88671875" customWidth="1"/>
    <col min="2" max="5" width="9.33203125" bestFit="1" customWidth="1"/>
    <col min="6" max="10" width="10.109375" bestFit="1" customWidth="1"/>
    <col min="11" max="11" width="11.33203125" customWidth="1"/>
    <col min="12" max="13" width="11.44140625" customWidth="1"/>
    <col min="14" max="14" width="10.33203125" customWidth="1"/>
    <col min="15" max="15" width="19.33203125" customWidth="1"/>
    <col min="16" max="16" width="9.33203125" bestFit="1" customWidth="1"/>
  </cols>
  <sheetData>
    <row r="1" spans="1:25" x14ac:dyDescent="0.3">
      <c r="A1" s="9"/>
      <c r="B1" s="10">
        <v>2005</v>
      </c>
      <c r="C1" s="10">
        <v>2006</v>
      </c>
      <c r="D1" s="10">
        <v>2007</v>
      </c>
      <c r="E1" s="10">
        <v>2008</v>
      </c>
      <c r="F1" s="10">
        <v>2009</v>
      </c>
      <c r="G1" s="10">
        <v>2010</v>
      </c>
      <c r="H1" s="10">
        <v>2011</v>
      </c>
      <c r="I1" s="10">
        <v>2012</v>
      </c>
      <c r="J1" s="10">
        <v>2013</v>
      </c>
      <c r="K1" s="10">
        <v>2014</v>
      </c>
      <c r="L1" s="10">
        <v>2015</v>
      </c>
      <c r="M1" s="10">
        <v>2016</v>
      </c>
      <c r="N1" s="10" t="s">
        <v>27</v>
      </c>
      <c r="O1" s="9" t="s">
        <v>24</v>
      </c>
      <c r="P1" s="9" t="s">
        <v>25</v>
      </c>
      <c r="Q1" s="9"/>
      <c r="R1" s="9"/>
      <c r="S1" s="9"/>
      <c r="T1" s="9"/>
      <c r="U1" s="9"/>
      <c r="V1" s="9"/>
      <c r="W1" s="9"/>
      <c r="X1" s="9"/>
      <c r="Y1" s="9"/>
    </row>
    <row r="2" spans="1:25" x14ac:dyDescent="0.3">
      <c r="A2" s="9" t="s">
        <v>2</v>
      </c>
      <c r="B2" s="11">
        <v>46929</v>
      </c>
      <c r="C2" s="11">
        <v>50151</v>
      </c>
      <c r="D2" s="11">
        <v>52105</v>
      </c>
      <c r="E2" s="11">
        <v>53229</v>
      </c>
      <c r="F2" s="11">
        <v>55078</v>
      </c>
      <c r="G2" s="11">
        <v>60491</v>
      </c>
      <c r="H2" s="11">
        <v>58583</v>
      </c>
      <c r="I2" s="11">
        <v>62387</v>
      </c>
      <c r="J2" s="11">
        <v>65405</v>
      </c>
      <c r="K2" s="12">
        <v>71971</v>
      </c>
      <c r="L2" s="12">
        <v>75784</v>
      </c>
      <c r="M2" s="12">
        <v>76749</v>
      </c>
      <c r="N2" s="15">
        <f>L2/L7</f>
        <v>6.4411614217063679E-2</v>
      </c>
      <c r="O2" s="13">
        <f t="shared" ref="O2:O7" si="0">(L2-F2)/F2</f>
        <v>0.37593957660045751</v>
      </c>
      <c r="P2" s="11">
        <f>L2-F2</f>
        <v>20706</v>
      </c>
      <c r="Q2" s="9"/>
      <c r="R2" s="9"/>
      <c r="S2" s="9"/>
      <c r="T2" s="9"/>
      <c r="U2" s="9"/>
      <c r="V2" s="9"/>
      <c r="W2" s="9"/>
      <c r="X2" s="9"/>
      <c r="Y2" s="9"/>
    </row>
    <row r="3" spans="1:25" x14ac:dyDescent="0.3">
      <c r="A3" s="9" t="s">
        <v>4</v>
      </c>
      <c r="B3" s="11">
        <v>67084</v>
      </c>
      <c r="C3" s="11">
        <v>77403</v>
      </c>
      <c r="D3" s="11">
        <v>80311</v>
      </c>
      <c r="E3" s="11">
        <v>81276</v>
      </c>
      <c r="F3" s="11">
        <v>82860</v>
      </c>
      <c r="G3" s="11">
        <v>84303</v>
      </c>
      <c r="H3" s="11">
        <v>86727</v>
      </c>
      <c r="I3" s="11">
        <v>87744</v>
      </c>
      <c r="J3" s="11">
        <v>87387</v>
      </c>
      <c r="K3" s="12">
        <v>96683</v>
      </c>
      <c r="L3" s="12">
        <v>100301</v>
      </c>
      <c r="M3" s="12">
        <v>99449</v>
      </c>
      <c r="N3" s="15">
        <f>L3/L7</f>
        <v>8.5249515960964098E-2</v>
      </c>
      <c r="O3" s="13">
        <f t="shared" si="0"/>
        <v>0.21048756939415883</v>
      </c>
      <c r="P3" s="11">
        <f t="shared" ref="P3:P6" si="1">L3-F3</f>
        <v>17441</v>
      </c>
      <c r="Q3" s="9"/>
      <c r="R3" s="9"/>
      <c r="S3" s="9"/>
      <c r="T3" s="9"/>
      <c r="U3" s="9"/>
      <c r="V3" s="9"/>
      <c r="W3" s="9"/>
      <c r="X3" s="9"/>
      <c r="Y3" s="9"/>
    </row>
    <row r="4" spans="1:25" x14ac:dyDescent="0.3">
      <c r="A4" s="9" t="s">
        <v>5</v>
      </c>
      <c r="B4" s="11">
        <v>278005</v>
      </c>
      <c r="C4" s="11">
        <v>299239</v>
      </c>
      <c r="D4" s="11">
        <v>316643</v>
      </c>
      <c r="E4" s="11">
        <v>328217</v>
      </c>
      <c r="F4" s="11">
        <v>341435</v>
      </c>
      <c r="G4" s="11">
        <v>346529</v>
      </c>
      <c r="H4" s="11">
        <v>360086</v>
      </c>
      <c r="I4" s="11">
        <v>370741</v>
      </c>
      <c r="J4" s="11">
        <v>379331</v>
      </c>
      <c r="K4" s="12">
        <v>389834</v>
      </c>
      <c r="L4" s="12">
        <v>398770</v>
      </c>
      <c r="M4" s="12">
        <v>405447</v>
      </c>
      <c r="N4" s="15">
        <f>L4/L7</f>
        <v>0.33892931755170591</v>
      </c>
      <c r="O4" s="13">
        <f t="shared" si="0"/>
        <v>0.16792361650094453</v>
      </c>
      <c r="P4" s="11">
        <f t="shared" si="1"/>
        <v>57335</v>
      </c>
      <c r="Q4" s="9"/>
      <c r="R4" s="9"/>
      <c r="S4" s="9"/>
      <c r="T4" s="9"/>
      <c r="U4" s="9"/>
      <c r="V4" s="9"/>
      <c r="W4" s="9"/>
      <c r="X4" s="9"/>
      <c r="Y4" s="9"/>
    </row>
    <row r="5" spans="1:25" x14ac:dyDescent="0.3">
      <c r="A5" s="9" t="s">
        <v>31</v>
      </c>
      <c r="B5" s="11">
        <v>16362</v>
      </c>
      <c r="C5" s="11">
        <v>16126</v>
      </c>
      <c r="D5" s="11">
        <v>21476</v>
      </c>
      <c r="E5" s="11">
        <v>21118</v>
      </c>
      <c r="F5" s="11">
        <v>19257</v>
      </c>
      <c r="G5" s="11">
        <v>19892</v>
      </c>
      <c r="H5" s="11">
        <v>24063</v>
      </c>
      <c r="I5" s="11">
        <v>27319</v>
      </c>
      <c r="J5" s="11">
        <v>29538</v>
      </c>
      <c r="K5" s="12">
        <v>22113</v>
      </c>
      <c r="L5" s="22">
        <v>21161</v>
      </c>
      <c r="M5" s="22">
        <v>26833</v>
      </c>
      <c r="N5" s="23">
        <f>L5/L7</f>
        <v>1.7985513676333848E-2</v>
      </c>
      <c r="O5" s="13">
        <f t="shared" si="0"/>
        <v>9.8873137041075976E-2</v>
      </c>
      <c r="P5" s="11">
        <f t="shared" si="1"/>
        <v>1904</v>
      </c>
      <c r="Q5" s="9"/>
      <c r="R5" s="9"/>
      <c r="S5" s="9"/>
      <c r="T5" s="9"/>
      <c r="U5" s="9"/>
      <c r="V5" s="9"/>
      <c r="W5" s="9"/>
      <c r="X5" s="9"/>
      <c r="Y5" s="9"/>
    </row>
    <row r="6" spans="1:25" x14ac:dyDescent="0.3">
      <c r="A6" s="9" t="s">
        <v>1</v>
      </c>
      <c r="B6" s="11">
        <v>457969</v>
      </c>
      <c r="C6" s="11">
        <v>478087</v>
      </c>
      <c r="D6" s="11">
        <v>503830</v>
      </c>
      <c r="E6" s="11">
        <v>514703</v>
      </c>
      <c r="F6" s="11">
        <v>527528</v>
      </c>
      <c r="G6" s="11">
        <v>519591</v>
      </c>
      <c r="H6" s="11">
        <v>533671</v>
      </c>
      <c r="I6" s="11">
        <v>547393</v>
      </c>
      <c r="J6" s="11">
        <v>559293</v>
      </c>
      <c r="K6" s="12">
        <v>570544</v>
      </c>
      <c r="L6" s="12">
        <v>580542</v>
      </c>
      <c r="M6" s="12">
        <v>590845</v>
      </c>
      <c r="N6" s="15">
        <f>L6/L7</f>
        <v>0.49342403859393247</v>
      </c>
      <c r="O6" s="13">
        <f t="shared" si="0"/>
        <v>0.10049513959448599</v>
      </c>
      <c r="P6" s="11">
        <f t="shared" si="1"/>
        <v>53014</v>
      </c>
      <c r="Q6" s="9"/>
      <c r="R6" s="9"/>
      <c r="S6" s="9"/>
      <c r="T6" s="9"/>
      <c r="U6" s="9"/>
      <c r="V6" s="9"/>
      <c r="W6" s="9"/>
      <c r="X6" s="9"/>
      <c r="Y6" s="9"/>
    </row>
    <row r="7" spans="1:25" x14ac:dyDescent="0.3">
      <c r="A7" s="10" t="s">
        <v>3</v>
      </c>
      <c r="B7" s="17">
        <v>866349</v>
      </c>
      <c r="C7" s="17">
        <v>921006</v>
      </c>
      <c r="D7" s="17">
        <v>974365</v>
      </c>
      <c r="E7" s="17">
        <v>998543</v>
      </c>
      <c r="F7" s="17">
        <v>1026158</v>
      </c>
      <c r="G7" s="17">
        <v>1030806</v>
      </c>
      <c r="H7" s="17">
        <v>1063130</v>
      </c>
      <c r="I7" s="17">
        <v>1095584</v>
      </c>
      <c r="J7" s="17">
        <v>1120954</v>
      </c>
      <c r="K7" s="17">
        <v>1151145</v>
      </c>
      <c r="L7" s="17">
        <f>SUM(L2:L6)</f>
        <v>1176558</v>
      </c>
      <c r="M7" s="17">
        <v>1199323</v>
      </c>
      <c r="N7" s="15">
        <f>SUM(N2:N6)</f>
        <v>1</v>
      </c>
      <c r="O7" s="13">
        <f t="shared" si="0"/>
        <v>0.14656612334552768</v>
      </c>
      <c r="P7" s="11">
        <f t="shared" ref="P7" si="2">K7-F7</f>
        <v>124987</v>
      </c>
      <c r="Q7" s="9"/>
      <c r="R7" s="9"/>
      <c r="S7" s="9"/>
      <c r="T7" s="9"/>
      <c r="U7" s="9"/>
      <c r="V7" s="9"/>
      <c r="W7" s="9"/>
      <c r="X7" s="9"/>
      <c r="Y7" s="9"/>
    </row>
    <row r="8" spans="1:25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16"/>
      <c r="L8" s="11"/>
      <c r="M8" s="11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x14ac:dyDescent="0.3">
      <c r="A32" s="9"/>
      <c r="B32" s="9">
        <v>2005</v>
      </c>
      <c r="C32" s="9">
        <v>2006</v>
      </c>
      <c r="D32" s="9">
        <v>2007</v>
      </c>
      <c r="E32" s="9">
        <v>2008</v>
      </c>
      <c r="F32" s="9">
        <v>2009</v>
      </c>
      <c r="G32" s="9">
        <v>2010</v>
      </c>
      <c r="H32" s="9">
        <v>2011</v>
      </c>
      <c r="I32" s="9">
        <v>2012</v>
      </c>
      <c r="J32" s="9">
        <v>2013</v>
      </c>
      <c r="K32" s="9">
        <v>2014</v>
      </c>
      <c r="L32" s="9">
        <v>2015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x14ac:dyDescent="0.3">
      <c r="A33" s="9" t="s">
        <v>2</v>
      </c>
      <c r="B33" s="14">
        <v>5.4168701066198498E-2</v>
      </c>
      <c r="C33" s="14">
        <v>5.4452413990788331E-2</v>
      </c>
      <c r="D33" s="14">
        <v>5.3475853504590172E-2</v>
      </c>
      <c r="E33" s="14">
        <v>5.3306667815006467E-2</v>
      </c>
      <c r="F33" s="14">
        <v>5.3673995622506479E-2</v>
      </c>
      <c r="G33" s="14">
        <v>5.868320518118831E-2</v>
      </c>
      <c r="H33" s="14">
        <v>5.5104267587218869E-2</v>
      </c>
      <c r="I33" s="14">
        <v>5.6944059058912873E-2</v>
      </c>
      <c r="J33" s="15">
        <f>J2/$J$7</f>
        <v>5.8347621757895506E-2</v>
      </c>
      <c r="K33" s="15">
        <v>6.2521228863435974E-2</v>
      </c>
      <c r="L33" s="15"/>
      <c r="M33" s="15"/>
      <c r="N33" s="15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x14ac:dyDescent="0.3">
      <c r="A34" s="9" t="s">
        <v>4</v>
      </c>
      <c r="B34" s="14">
        <v>7.7432997556412017E-2</v>
      </c>
      <c r="C34" s="14">
        <v>8.4041797773304408E-2</v>
      </c>
      <c r="D34" s="14">
        <v>8.2423937641438266E-2</v>
      </c>
      <c r="E34" s="14">
        <v>8.1394591920428069E-2</v>
      </c>
      <c r="F34" s="14">
        <v>8.0747799071877818E-2</v>
      </c>
      <c r="G34" s="14">
        <v>8.1783575182915111E-2</v>
      </c>
      <c r="H34" s="14">
        <v>8.1577041377818335E-2</v>
      </c>
      <c r="I34" s="14">
        <v>8.0088792826474284E-2</v>
      </c>
      <c r="J34" s="15">
        <f>J3/$J$7</f>
        <v>7.7957703884369914E-2</v>
      </c>
      <c r="K34" s="15">
        <v>8.3988550530124356E-2</v>
      </c>
      <c r="L34" s="15"/>
      <c r="M34" s="15"/>
      <c r="N34" s="15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x14ac:dyDescent="0.3">
      <c r="A35" s="9" t="s">
        <v>5</v>
      </c>
      <c r="B35" s="14">
        <v>0.32089261948706582</v>
      </c>
      <c r="C35" s="14">
        <v>0.32490450659387671</v>
      </c>
      <c r="D35" s="14">
        <v>0.32497370082053439</v>
      </c>
      <c r="E35" s="14">
        <v>0.32869590994078374</v>
      </c>
      <c r="F35" s="14">
        <v>0.3327314117319165</v>
      </c>
      <c r="G35" s="14">
        <v>0.33617285890846582</v>
      </c>
      <c r="H35" s="14">
        <v>0.33870363925390123</v>
      </c>
      <c r="I35" s="14">
        <v>0.33839577795951747</v>
      </c>
      <c r="J35" s="15">
        <f>J4/$J$7</f>
        <v>0.33840014844498523</v>
      </c>
      <c r="K35" s="15">
        <v>0.33864891043265616</v>
      </c>
      <c r="L35" s="15"/>
      <c r="M35" s="15"/>
      <c r="N35" s="15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x14ac:dyDescent="0.3">
      <c r="A36" s="9" t="s">
        <v>12</v>
      </c>
      <c r="B36" s="14">
        <v>1.8886153270795025E-2</v>
      </c>
      <c r="C36" s="14">
        <v>1.7509115032909667E-2</v>
      </c>
      <c r="D36" s="14">
        <v>2.2041021588419123E-2</v>
      </c>
      <c r="E36" s="14">
        <v>2.1148813821738274E-2</v>
      </c>
      <c r="F36" s="14">
        <v>1.8766115939260815E-2</v>
      </c>
      <c r="G36" s="14">
        <v>1.9297520580982261E-2</v>
      </c>
      <c r="H36" s="14">
        <v>2.2634108716713855E-2</v>
      </c>
      <c r="I36" s="14">
        <v>2.4935559482431289E-2</v>
      </c>
      <c r="J36" s="14">
        <v>2.6350769077054009E-2</v>
      </c>
      <c r="K36" s="15">
        <v>0.02</v>
      </c>
      <c r="L36" s="15"/>
      <c r="M36" s="15"/>
      <c r="N36" s="15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x14ac:dyDescent="0.3">
      <c r="A37" s="9" t="s">
        <v>1</v>
      </c>
      <c r="B37" s="14">
        <v>0.52861952861952866</v>
      </c>
      <c r="C37" s="14">
        <v>0.51909216660912094</v>
      </c>
      <c r="D37" s="14">
        <v>0.51708548644501806</v>
      </c>
      <c r="E37" s="14">
        <v>0.51545401650204348</v>
      </c>
      <c r="F37" s="14">
        <v>0.51408067763443832</v>
      </c>
      <c r="G37" s="14">
        <v>0.50406284014644853</v>
      </c>
      <c r="H37" s="14">
        <v>0.50198094306434771</v>
      </c>
      <c r="I37" s="14">
        <v>0.49963581067266405</v>
      </c>
      <c r="J37" s="15">
        <f>J6/$J$7</f>
        <v>0.49894375683569531</v>
      </c>
      <c r="K37" s="15">
        <v>0.5</v>
      </c>
      <c r="L37" s="15"/>
      <c r="M37" s="15"/>
      <c r="N37" s="15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x14ac:dyDescent="0.3">
      <c r="A60" s="9" t="s">
        <v>17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Race-Ethnicity Travis 2016</vt:lpstr>
      <vt:lpstr>Race-Ethnicity Travis 2015</vt:lpstr>
      <vt:lpstr>Race-Ethnicity Over Time Travis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dcterms:created xsi:type="dcterms:W3CDTF">2012-10-22T20:02:59Z</dcterms:created>
  <dcterms:modified xsi:type="dcterms:W3CDTF">2017-12-18T19:42:39Z</dcterms:modified>
</cp:coreProperties>
</file>