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2624" activeTab="0"/>
  </bookViews>
  <sheets>
    <sheet name="Sheet1" sheetId="1" r:id="rId1"/>
    <sheet name="Sheet2" sheetId="2" r:id="rId2"/>
  </sheets>
  <definedNames/>
  <calcPr fullCalcOnLoad="1"/>
</workbook>
</file>

<file path=xl/sharedStrings.xml><?xml version="1.0" encoding="utf-8"?>
<sst xmlns="http://schemas.openxmlformats.org/spreadsheetml/2006/main" count="156" uniqueCount="59">
  <si>
    <t>% Uninsured by Race/Ethnicity</t>
  </si>
  <si>
    <t>Asian</t>
  </si>
  <si>
    <t>Hispanic</t>
  </si>
  <si>
    <t>Data Source</t>
  </si>
  <si>
    <t>American Community Survey, 1 Year Estimates - Detailed Tables</t>
  </si>
  <si>
    <t>Travis County</t>
  </si>
  <si>
    <t>Total Population</t>
  </si>
  <si>
    <t>Black</t>
  </si>
  <si>
    <t>White</t>
  </si>
  <si>
    <t>Individuals with no private or public health insurance coverage for the civilian non-institutionalized population by race/ethnicity</t>
  </si>
  <si>
    <t>MOE</t>
  </si>
  <si>
    <t>Lower</t>
  </si>
  <si>
    <t>Upper</t>
  </si>
  <si>
    <t>B27001B</t>
  </si>
  <si>
    <t>B27001D</t>
  </si>
  <si>
    <t>B27001H</t>
  </si>
  <si>
    <t>B27001I</t>
  </si>
  <si>
    <t>B27001D: HEALTH INSURANCE COVERAGE STATUS BY AGE (ASIAN ALONE) - Universe: Asian alone civilian noninstitutionalized population</t>
  </si>
  <si>
    <t>2015 American Community Survey 1-Year Estimates</t>
  </si>
  <si>
    <t/>
  </si>
  <si>
    <r>
      <rPr>
        <sz val="10"/>
        <color indexed="8"/>
        <rFont val="SansSerif"/>
        <family val="0"/>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</si>
  <si>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family val="0"/>
      </rPr>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</si>
  <si>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Travis County, Texas</t>
  </si>
  <si>
    <t>Estimate</t>
  </si>
  <si>
    <t>Margin of Error</t>
  </si>
  <si>
    <t>Total:</t>
  </si>
  <si>
    <t>Number Uninsured &lt; 65</t>
  </si>
  <si>
    <t xml:space="preserve">  Under 6 years:</t>
  </si>
  <si>
    <t xml:space="preserve">    With health insurance coverage</t>
  </si>
  <si>
    <t>% Uninsured</t>
  </si>
  <si>
    <t xml:space="preserve">    No health insurance coverage</t>
  </si>
  <si>
    <t>MOE Uninsured</t>
  </si>
  <si>
    <t xml:space="preserve">  6 to 17 years:</t>
  </si>
  <si>
    <t>MOE Population</t>
  </si>
  <si>
    <t>MOE %</t>
  </si>
  <si>
    <t xml:space="preserve">  18 to 24 years:</t>
  </si>
  <si>
    <t xml:space="preserve">  25 to 34 years:</t>
  </si>
  <si>
    <t xml:space="preserve">  35 to 44 years:</t>
  </si>
  <si>
    <t xml:space="preserve">  45 to 54 years:</t>
  </si>
  <si>
    <t xml:space="preserve">  55 to 64 years:</t>
  </si>
  <si>
    <t xml:space="preserve">  65 to 74 years:</t>
  </si>
  <si>
    <t xml:space="preserve">  75 years and over:</t>
  </si>
  <si>
    <t>% of total</t>
  </si>
  <si>
    <t>2016 American Community Survey 1-Year Estimates</t>
  </si>
  <si>
    <r>
      <rPr>
        <b/>
        <sz val="10"/>
        <color indexed="8"/>
        <rFont val="SansSerif"/>
        <family val="0"/>
      </rPr>
      <t>Tell us what you think.</t>
    </r>
    <r>
      <rPr>
        <sz val="10"/>
        <color indexed="8"/>
        <rFont val="SansSerif"/>
        <family val="0"/>
      </rPr>
      <t xml:space="preserve"> Provide feedback to help make American Community Survey data more useful for you.
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</si>
  <si>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Determining Statistical Significance</t>
  </si>
  <si>
    <t>when comparing two estimates and testing for significance</t>
  </si>
  <si>
    <r>
      <t>Estimate</t>
    </r>
    <r>
      <rPr>
        <vertAlign val="subscript"/>
        <sz val="12"/>
        <color indexed="8"/>
        <rFont val="Tw Cen MT"/>
        <family val="2"/>
      </rPr>
      <t>#1</t>
    </r>
  </si>
  <si>
    <r>
      <t>MOE</t>
    </r>
    <r>
      <rPr>
        <vertAlign val="subscript"/>
        <sz val="12"/>
        <color indexed="8"/>
        <rFont val="Tw Cen MT"/>
        <family val="2"/>
      </rPr>
      <t>#1</t>
    </r>
  </si>
  <si>
    <r>
      <t>SE</t>
    </r>
    <r>
      <rPr>
        <vertAlign val="subscript"/>
        <sz val="12"/>
        <color indexed="8"/>
        <rFont val="Tw Cen MT"/>
        <family val="2"/>
      </rPr>
      <t>#1</t>
    </r>
  </si>
  <si>
    <r>
      <t>Difference (E</t>
    </r>
    <r>
      <rPr>
        <vertAlign val="subscript"/>
        <sz val="12"/>
        <color indexed="8"/>
        <rFont val="Tw Cen MT"/>
        <family val="2"/>
      </rPr>
      <t>1</t>
    </r>
    <r>
      <rPr>
        <sz val="12"/>
        <color indexed="8"/>
        <rFont val="Tw Cen MT"/>
        <family val="2"/>
      </rPr>
      <t>-E</t>
    </r>
    <r>
      <rPr>
        <vertAlign val="subscript"/>
        <sz val="12"/>
        <color indexed="8"/>
        <rFont val="Tw Cen MT"/>
        <family val="2"/>
      </rPr>
      <t>2</t>
    </r>
    <r>
      <rPr>
        <sz val="12"/>
        <color indexed="8"/>
        <rFont val="Tw Cen MT"/>
        <family val="2"/>
      </rPr>
      <t>)</t>
    </r>
  </si>
  <si>
    <r>
      <t>Estimate</t>
    </r>
    <r>
      <rPr>
        <vertAlign val="subscript"/>
        <sz val="12"/>
        <color indexed="8"/>
        <rFont val="Tw Cen MT"/>
        <family val="2"/>
      </rPr>
      <t>#2</t>
    </r>
  </si>
  <si>
    <r>
      <t>MOE</t>
    </r>
    <r>
      <rPr>
        <vertAlign val="subscript"/>
        <sz val="12"/>
        <color indexed="8"/>
        <rFont val="Tw Cen MT"/>
        <family val="2"/>
      </rPr>
      <t>#2</t>
    </r>
  </si>
  <si>
    <r>
      <t>SE</t>
    </r>
    <r>
      <rPr>
        <vertAlign val="subscript"/>
        <sz val="12"/>
        <color indexed="8"/>
        <rFont val="Tw Cen MT"/>
        <family val="2"/>
      </rPr>
      <t>#2</t>
    </r>
  </si>
  <si>
    <t>Test Value</t>
  </si>
  <si>
    <t>90-percent confidence level:</t>
  </si>
  <si>
    <t>95-percent confidence level:</t>
  </si>
  <si>
    <t>99-percent confidence level:</t>
  </si>
  <si>
    <t>Increase in Asian uninsured population falls within overlapping margins of error. Please see below for significance at the 90-, 95-, and 99-percent confidence levels.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</si>
</sst>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
    <numFmt numFmtId="171" formatCode="#,##0.00000"/>
  </numFmts>
  <fonts count="59">
    <font>
      <sz val="11"/>
      <color theme="1"/>
      <name val="Tw Cen MT"/>
      <family val="2"/>
    </font>
    <font>
      <sz val="11"/>
      <color indexed="8"/>
      <name val="Calibri"/>
      <family val="2"/>
    </font>
    <font>
      <sz val="10"/>
      <color indexed="8"/>
      <name val="Tw Cen MT"/>
      <family val="0"/>
    </font>
    <font>
      <sz val="10"/>
      <color indexed="8"/>
      <name val="SansSerif"/>
      <family val="0"/>
    </font>
    <font>
      <b/>
      <sz val="10"/>
      <color indexed="8"/>
      <name val="SansSerif"/>
      <family val="0"/>
    </font>
    <font>
      <b/>
      <sz val="10"/>
      <name val="Arial"/>
      <family val="2"/>
    </font>
    <font>
      <sz val="12"/>
      <color indexed="8"/>
      <name val="Tw Cen MT"/>
      <family val="2"/>
    </font>
    <font>
      <vertAlign val="subscript"/>
      <sz val="12"/>
      <color indexed="8"/>
      <name val="Tw Cen MT"/>
      <family val="2"/>
    </font>
    <font>
      <sz val="11"/>
      <color indexed="8"/>
      <name val="Tw Cen MT"/>
      <family val="2"/>
    </font>
    <font>
      <sz val="11"/>
      <color indexed="9"/>
      <name val="Tw Cen MT"/>
      <family val="2"/>
    </font>
    <font>
      <sz val="11"/>
      <color indexed="20"/>
      <name val="Tw Cen MT"/>
      <family val="2"/>
    </font>
    <font>
      <b/>
      <sz val="11"/>
      <color indexed="52"/>
      <name val="Tw Cen MT"/>
      <family val="2"/>
    </font>
    <font>
      <b/>
      <sz val="11"/>
      <color indexed="9"/>
      <name val="Tw Cen MT"/>
      <family val="2"/>
    </font>
    <font>
      <i/>
      <sz val="11"/>
      <color indexed="23"/>
      <name val="Tw Cen MT"/>
      <family val="2"/>
    </font>
    <font>
      <u val="single"/>
      <sz val="11"/>
      <color indexed="20"/>
      <name val="Tw Cen MT"/>
      <family val="2"/>
    </font>
    <font>
      <sz val="11"/>
      <color indexed="17"/>
      <name val="Tw Cen MT"/>
      <family val="2"/>
    </font>
    <font>
      <b/>
      <sz val="15"/>
      <color indexed="56"/>
      <name val="Tw Cen MT"/>
      <family val="2"/>
    </font>
    <font>
      <b/>
      <sz val="13"/>
      <color indexed="56"/>
      <name val="Tw Cen MT"/>
      <family val="2"/>
    </font>
    <font>
      <b/>
      <sz val="11"/>
      <color indexed="56"/>
      <name val="Tw Cen MT"/>
      <family val="2"/>
    </font>
    <font>
      <u val="single"/>
      <sz val="11"/>
      <color indexed="12"/>
      <name val="Tw Cen MT"/>
      <family val="2"/>
    </font>
    <font>
      <sz val="11"/>
      <color indexed="62"/>
      <name val="Tw Cen MT"/>
      <family val="2"/>
    </font>
    <font>
      <sz val="11"/>
      <color indexed="52"/>
      <name val="Tw Cen MT"/>
      <family val="2"/>
    </font>
    <font>
      <sz val="11"/>
      <color indexed="60"/>
      <name val="Tw Cen MT"/>
      <family val="2"/>
    </font>
    <font>
      <b/>
      <sz val="11"/>
      <color indexed="63"/>
      <name val="Tw Cen MT"/>
      <family val="2"/>
    </font>
    <font>
      <b/>
      <sz val="18"/>
      <color indexed="56"/>
      <name val="Tw Cen MT"/>
      <family val="2"/>
    </font>
    <font>
      <b/>
      <sz val="11"/>
      <color indexed="8"/>
      <name val="Tw Cen MT"/>
      <family val="2"/>
    </font>
    <font>
      <sz val="11"/>
      <color indexed="10"/>
      <name val="Tw Cen MT"/>
      <family val="2"/>
    </font>
    <font>
      <sz val="10"/>
      <color indexed="8"/>
      <name val="Corbel"/>
      <family val="2"/>
    </font>
    <font>
      <b/>
      <u val="single"/>
      <sz val="11"/>
      <color indexed="8"/>
      <name val="Corbel"/>
      <family val="2"/>
    </font>
    <font>
      <b/>
      <sz val="10"/>
      <color indexed="8"/>
      <name val="Corbel"/>
      <family val="2"/>
    </font>
    <font>
      <i/>
      <sz val="12"/>
      <color indexed="8"/>
      <name val="Tw Cen MT"/>
      <family val="2"/>
    </font>
    <font>
      <b/>
      <i/>
      <sz val="12"/>
      <color indexed="9"/>
      <name val="Tw Cen MT"/>
      <family val="2"/>
    </font>
    <font>
      <sz val="14"/>
      <color indexed="8"/>
      <name val="Tw Cen MT"/>
      <family val="0"/>
    </font>
    <font>
      <sz val="11"/>
      <color theme="0"/>
      <name val="Tw Cen MT"/>
      <family val="2"/>
    </font>
    <font>
      <sz val="11"/>
      <color rgb="FF9C0006"/>
      <name val="Tw Cen MT"/>
      <family val="2"/>
    </font>
    <font>
      <b/>
      <sz val="11"/>
      <color rgb="FFFA7D00"/>
      <name val="Tw Cen MT"/>
      <family val="2"/>
    </font>
    <font>
      <b/>
      <sz val="11"/>
      <color theme="0"/>
      <name val="Tw Cen MT"/>
      <family val="2"/>
    </font>
    <font>
      <i/>
      <sz val="11"/>
      <color rgb="FF7F7F7F"/>
      <name val="Tw Cen MT"/>
      <family val="2"/>
    </font>
    <font>
      <u val="single"/>
      <sz val="11"/>
      <color theme="11"/>
      <name val="Tw Cen MT"/>
      <family val="2"/>
    </font>
    <font>
      <sz val="11"/>
      <color rgb="FF006100"/>
      <name val="Tw Cen MT"/>
      <family val="2"/>
    </font>
    <font>
      <b/>
      <sz val="15"/>
      <color theme="3"/>
      <name val="Tw Cen MT"/>
      <family val="2"/>
    </font>
    <font>
      <b/>
      <sz val="13"/>
      <color theme="3"/>
      <name val="Tw Cen MT"/>
      <family val="2"/>
    </font>
    <font>
      <b/>
      <sz val="11"/>
      <color theme="3"/>
      <name val="Tw Cen MT"/>
      <family val="2"/>
    </font>
    <font>
      <u val="single"/>
      <sz val="11"/>
      <color theme="10"/>
      <name val="Tw Cen MT"/>
      <family val="2"/>
    </font>
    <font>
      <sz val="11"/>
      <color rgb="FF3F3F76"/>
      <name val="Tw Cen MT"/>
      <family val="2"/>
    </font>
    <font>
      <sz val="11"/>
      <color rgb="FFFA7D00"/>
      <name val="Tw Cen MT"/>
      <family val="2"/>
    </font>
    <font>
      <sz val="11"/>
      <color rgb="FF9C6500"/>
      <name val="Tw Cen MT"/>
      <family val="2"/>
    </font>
    <font>
      <b/>
      <sz val="11"/>
      <color rgb="FF3F3F3F"/>
      <name val="Tw Cen MT"/>
      <family val="2"/>
    </font>
    <font>
      <b/>
      <sz val="18"/>
      <color theme="3"/>
      <name val="Tw Cen MT"/>
      <family val="2"/>
    </font>
    <font>
      <b/>
      <sz val="11"/>
      <color theme="1"/>
      <name val="Tw Cen MT"/>
      <family val="2"/>
    </font>
    <font>
      <sz val="11"/>
      <color rgb="FFFF0000"/>
      <name val="Tw Cen MT"/>
      <family val="2"/>
    </font>
    <font>
      <sz val="10"/>
      <color rgb="FF000000"/>
      <name val="Corbel"/>
      <family val="2"/>
    </font>
    <font>
      <b/>
      <u val="single"/>
      <sz val="11"/>
      <color theme="1"/>
      <name val="Corbel"/>
      <family val="2"/>
    </font>
    <font>
      <sz val="10"/>
      <color theme="1"/>
      <name val="Corbel"/>
      <family val="2"/>
    </font>
    <font>
      <b/>
      <sz val="10"/>
      <color theme="1"/>
      <name val="Corbel"/>
      <family val="2"/>
    </font>
    <font>
      <sz val="12"/>
      <color theme="1"/>
      <name val="Tw Cen MT"/>
      <family val="2"/>
    </font>
    <font>
      <i/>
      <sz val="12"/>
      <color theme="1"/>
      <name val="Tw Cen MT"/>
      <family val="2"/>
    </font>
    <font>
      <sz val="10"/>
      <color theme="1"/>
      <name val="Tw Cen MT"/>
      <family val="2"/>
    </font>
    <font>
      <b/>
      <i/>
      <sz val="12"/>
      <color theme="0"/>
      <name val="Tw Cen M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theme="4" tint="-0.49996998906135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1">
    <xf numFmtId="0" fontId="0" fillId="0" borderId="0" xfId="0" applyFont="1" applyAlignment="1">
      <alignment/>
    </xf>
    <xf numFmtId="0" fontId="51" fillId="0" borderId="0" xfId="0" applyFont="1" applyAlignment="1">
      <alignment wrapText="1"/>
    </xf>
    <xf numFmtId="0" fontId="52" fillId="0" borderId="0" xfId="0" applyFont="1" applyAlignment="1">
      <alignment/>
    </xf>
    <xf numFmtId="0" fontId="53" fillId="0" borderId="0" xfId="0" applyFont="1" applyAlignment="1">
      <alignment/>
    </xf>
    <xf numFmtId="0" fontId="54" fillId="0" borderId="0" xfId="0" applyFont="1" applyAlignment="1">
      <alignment horizontal="right"/>
    </xf>
    <xf numFmtId="9" fontId="53" fillId="0" borderId="0" xfId="0" applyNumberFormat="1" applyFont="1" applyAlignment="1">
      <alignment/>
    </xf>
    <xf numFmtId="0" fontId="54" fillId="0" borderId="0" xfId="0" applyFont="1" applyAlignment="1">
      <alignment/>
    </xf>
    <xf numFmtId="9" fontId="0" fillId="0" borderId="0" xfId="59" applyFont="1" applyAlignment="1">
      <alignment/>
    </xf>
    <xf numFmtId="0" fontId="3" fillId="33" borderId="0" xfId="0" applyFont="1" applyFill="1" applyBorder="1" applyAlignment="1">
      <alignment horizontal="left" vertical="top" wrapText="1"/>
    </xf>
    <xf numFmtId="0" fontId="3" fillId="33" borderId="10" xfId="0" applyFont="1" applyFill="1" applyBorder="1" applyAlignment="1">
      <alignment horizontal="left" vertical="top" wrapText="1"/>
    </xf>
    <xf numFmtId="3" fontId="3" fillId="33" borderId="10" xfId="0" applyNumberFormat="1" applyFont="1" applyFill="1" applyBorder="1" applyAlignment="1">
      <alignment horizontal="left" vertical="top" wrapText="1"/>
    </xf>
    <xf numFmtId="3" fontId="0" fillId="0" borderId="0" xfId="0" applyNumberFormat="1" applyAlignment="1">
      <alignment/>
    </xf>
    <xf numFmtId="9" fontId="0" fillId="0" borderId="0" xfId="59" applyFont="1" applyAlignment="1">
      <alignment/>
    </xf>
    <xf numFmtId="2" fontId="0" fillId="0" borderId="0" xfId="0" applyNumberFormat="1" applyAlignment="1">
      <alignment/>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9" fontId="0" fillId="0" borderId="0" xfId="59" applyFont="1" applyAlignment="1">
      <alignment/>
    </xf>
    <xf numFmtId="0" fontId="55" fillId="0" borderId="0" xfId="0" applyFont="1" applyFill="1" applyBorder="1" applyAlignment="1">
      <alignment horizontal="center"/>
    </xf>
    <xf numFmtId="0" fontId="55" fillId="0" borderId="0" xfId="0" applyFont="1" applyBorder="1" applyAlignment="1">
      <alignment/>
    </xf>
    <xf numFmtId="0" fontId="55" fillId="0" borderId="0" xfId="0" applyFont="1" applyFill="1" applyBorder="1" applyAlignment="1">
      <alignment horizontal="center" wrapText="1"/>
    </xf>
    <xf numFmtId="0" fontId="55" fillId="0" borderId="0" xfId="0" applyFont="1" applyAlignment="1">
      <alignment horizontal="center"/>
    </xf>
    <xf numFmtId="170" fontId="55" fillId="34" borderId="0" xfId="0" applyNumberFormat="1" applyFont="1" applyFill="1" applyBorder="1" applyAlignment="1">
      <alignment horizontal="right"/>
    </xf>
    <xf numFmtId="4" fontId="55" fillId="34" borderId="0" xfId="0" applyNumberFormat="1" applyFont="1" applyFill="1" applyBorder="1" applyAlignment="1">
      <alignment horizontal="right"/>
    </xf>
    <xf numFmtId="0" fontId="55" fillId="0" borderId="0" xfId="0" applyFont="1" applyFill="1" applyBorder="1" applyAlignment="1">
      <alignment wrapText="1"/>
    </xf>
    <xf numFmtId="4" fontId="55" fillId="0" borderId="0" xfId="0" applyNumberFormat="1" applyFont="1" applyFill="1" applyBorder="1" applyAlignment="1">
      <alignment horizontal="right" wrapText="1"/>
    </xf>
    <xf numFmtId="4" fontId="55" fillId="0" borderId="0" xfId="0" applyNumberFormat="1" applyFont="1" applyAlignment="1">
      <alignment/>
    </xf>
    <xf numFmtId="171" fontId="55" fillId="0" borderId="0" xfId="0" applyNumberFormat="1" applyFont="1" applyAlignment="1">
      <alignment/>
    </xf>
    <xf numFmtId="2" fontId="55" fillId="0" borderId="0" xfId="0" applyNumberFormat="1" applyFont="1" applyAlignment="1">
      <alignment/>
    </xf>
    <xf numFmtId="0" fontId="55" fillId="0" borderId="0" xfId="0" applyFont="1" applyAlignment="1">
      <alignment/>
    </xf>
    <xf numFmtId="0" fontId="3" fillId="33" borderId="10" xfId="0" applyFont="1" applyFill="1" applyBorder="1" applyAlignment="1">
      <alignment horizontal="left" vertical="top" wrapText="1"/>
    </xf>
    <xf numFmtId="0" fontId="3" fillId="33" borderId="10" xfId="0" applyNumberFormat="1" applyFont="1" applyFill="1" applyBorder="1" applyAlignment="1">
      <alignment horizontal="left" vertical="top" wrapText="1"/>
    </xf>
    <xf numFmtId="3" fontId="3" fillId="33" borderId="10" xfId="0" applyNumberFormat="1" applyFont="1" applyFill="1" applyBorder="1" applyAlignment="1">
      <alignment horizontal="left" vertical="top" wrapText="1"/>
    </xf>
    <xf numFmtId="0" fontId="5" fillId="0" borderId="12" xfId="0" applyFont="1" applyBorder="1" applyAlignment="1">
      <alignment horizontal="center"/>
    </xf>
    <xf numFmtId="0" fontId="0" fillId="0" borderId="12" xfId="0" applyBorder="1" applyAlignment="1">
      <alignment horizontal="center"/>
    </xf>
    <xf numFmtId="0" fontId="4"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7"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0" xfId="0" applyFont="1" applyFill="1" applyBorder="1" applyAlignment="1">
      <alignment horizontal="left" vertical="top" wrapText="1"/>
    </xf>
    <xf numFmtId="0" fontId="4" fillId="33" borderId="12" xfId="0" applyFont="1" applyFill="1" applyBorder="1" applyAlignment="1">
      <alignment horizontal="center" wrapText="1"/>
    </xf>
    <xf numFmtId="0" fontId="3" fillId="33" borderId="20" xfId="0" applyFont="1" applyFill="1" applyBorder="1" applyAlignment="1">
      <alignment horizontal="center" vertical="center" wrapText="1"/>
    </xf>
    <xf numFmtId="0" fontId="0" fillId="0" borderId="0" xfId="0" applyAlignment="1">
      <alignment horizontal="left" vertical="top" wrapText="1"/>
    </xf>
    <xf numFmtId="0" fontId="56" fillId="0" borderId="0" xfId="0" applyFont="1" applyAlignment="1">
      <alignment horizontal="right" indent="1"/>
    </xf>
    <xf numFmtId="0" fontId="57" fillId="2" borderId="0" xfId="0" applyFont="1" applyFill="1" applyAlignment="1">
      <alignment horizontal="center"/>
    </xf>
    <xf numFmtId="0" fontId="58" fillId="35"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rgb="FFFF000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w Cen MT"/>
                <a:ea typeface="Tw Cen MT"/>
                <a:cs typeface="Tw Cen MT"/>
              </a:rPr>
              <a:t>Percent of People Under 65 Who are Uninsured, by Race and Ethnicity, 
Travis County, 2016</a:t>
            </a:r>
          </a:p>
        </c:rich>
      </c:tx>
      <c:layout>
        <c:manualLayout>
          <c:xMode val="factor"/>
          <c:yMode val="factor"/>
          <c:x val="-0.00225"/>
          <c:y val="-0.0095"/>
        </c:manualLayout>
      </c:layout>
      <c:spPr>
        <a:noFill/>
        <a:ln w="3175">
          <a:noFill/>
        </a:ln>
      </c:spPr>
    </c:title>
    <c:plotArea>
      <c:layout>
        <c:manualLayout>
          <c:xMode val="edge"/>
          <c:yMode val="edge"/>
          <c:x val="0.00325"/>
          <c:y val="0.28025"/>
          <c:w val="0.75625"/>
          <c:h val="0.72475"/>
        </c:manualLayout>
      </c:layout>
      <c:barChart>
        <c:barDir val="col"/>
        <c:grouping val="clustered"/>
        <c:varyColors val="0"/>
        <c:ser>
          <c:idx val="0"/>
          <c:order val="0"/>
          <c:tx>
            <c:strRef>
              <c:f>Sheet1!$B$4</c:f>
              <c:strCache>
                <c:ptCount val="1"/>
                <c:pt idx="0">
                  <c:v>Asian</c:v>
                </c:pt>
              </c:strCache>
            </c:strRef>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Sheet1!$C$4</c:f>
              <c:numCache/>
            </c:numRef>
          </c:val>
        </c:ser>
        <c:ser>
          <c:idx val="1"/>
          <c:order val="1"/>
          <c:tx>
            <c:strRef>
              <c:f>Sheet1!$B$5</c:f>
              <c:strCache>
                <c:ptCount val="1"/>
                <c:pt idx="0">
                  <c:v>Black</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Sheet1!$C$5</c:f>
              <c:numCache/>
            </c:numRef>
          </c:val>
        </c:ser>
        <c:ser>
          <c:idx val="2"/>
          <c:order val="2"/>
          <c:tx>
            <c:strRef>
              <c:f>Sheet1!$B$6</c:f>
              <c:strCache>
                <c:ptCount val="1"/>
                <c:pt idx="0">
                  <c:v>Hispanic</c:v>
                </c:pt>
              </c:strCache>
            </c:strRef>
          </c:tx>
          <c:spPr>
            <a:solidFill>
              <a:srgbClr val="7B9B6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Sheet1!$C$6</c:f>
              <c:numCache/>
            </c:numRef>
          </c:val>
        </c:ser>
        <c:ser>
          <c:idx val="3"/>
          <c:order val="3"/>
          <c:tx>
            <c:strRef>
              <c:f>Sheet1!$B$7</c:f>
              <c:strCache>
                <c:ptCount val="1"/>
                <c:pt idx="0">
                  <c:v>White</c:v>
                </c:pt>
              </c:strCache>
            </c:strRef>
          </c:tx>
          <c:spPr>
            <a:solidFill>
              <a:srgbClr val="F8A81E"/>
            </a:solidFill>
            <a:ln w="127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Sheet1!$C$7</c:f>
              <c:numCache/>
            </c:numRef>
          </c:val>
        </c:ser>
        <c:axId val="14048208"/>
        <c:axId val="59325009"/>
      </c:barChart>
      <c:catAx>
        <c:axId val="14048208"/>
        <c:scaling>
          <c:orientation val="minMax"/>
        </c:scaling>
        <c:axPos val="b"/>
        <c:delete val="1"/>
        <c:majorTickMark val="out"/>
        <c:minorTickMark val="none"/>
        <c:tickLblPos val="nextTo"/>
        <c:crossAx val="59325009"/>
        <c:crosses val="autoZero"/>
        <c:auto val="1"/>
        <c:lblOffset val="100"/>
        <c:tickLblSkip val="1"/>
        <c:noMultiLvlLbl val="0"/>
      </c:catAx>
      <c:valAx>
        <c:axId val="59325009"/>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14048208"/>
        <c:crossesAt val="1"/>
        <c:crossBetween val="between"/>
        <c:dispUnits/>
      </c:valAx>
      <c:spPr>
        <a:solidFill>
          <a:srgbClr val="FFFFFF"/>
        </a:solidFill>
        <a:ln w="3175">
          <a:noFill/>
        </a:ln>
      </c:spPr>
    </c:plotArea>
    <c:legend>
      <c:legendPos val="r"/>
      <c:layout>
        <c:manualLayout>
          <c:xMode val="edge"/>
          <c:yMode val="edge"/>
          <c:x val="0.82375"/>
          <c:y val="0.55775"/>
          <c:w val="0.167"/>
          <c:h val="0.30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w Cen MT"/>
          <a:ea typeface="Tw Cen MT"/>
          <a:cs typeface="Tw Cen MT"/>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w Cen MT"/>
                <a:ea typeface="Tw Cen MT"/>
                <a:cs typeface="Tw Cen MT"/>
              </a:rPr>
              <a:t>Percent of Travis County Residents Under Age 65 Who are Uninsured by Race and Ethnicity, 2016</a:t>
            </a:r>
          </a:p>
        </c:rich>
      </c:tx>
      <c:layout>
        <c:manualLayout>
          <c:xMode val="factor"/>
          <c:yMode val="factor"/>
          <c:x val="-0.0045"/>
          <c:y val="-0.0095"/>
        </c:manualLayout>
      </c:layout>
      <c:spPr>
        <a:noFill/>
        <a:ln w="3175">
          <a:noFill/>
        </a:ln>
      </c:spPr>
    </c:title>
    <c:plotArea>
      <c:layout>
        <c:manualLayout>
          <c:xMode val="edge"/>
          <c:yMode val="edge"/>
          <c:x val="0.00225"/>
          <c:y val="0.2715"/>
          <c:w val="0.76675"/>
          <c:h val="0.73425"/>
        </c:manualLayout>
      </c:layout>
      <c:barChart>
        <c:barDir val="col"/>
        <c:grouping val="clustered"/>
        <c:varyColors val="0"/>
        <c:ser>
          <c:idx val="0"/>
          <c:order val="0"/>
          <c:tx>
            <c:strRef>
              <c:f>Sheet1!$B$4</c:f>
              <c:strCache>
                <c:ptCount val="1"/>
                <c:pt idx="0">
                  <c:v>Asian</c:v>
                </c:pt>
              </c:strCache>
            </c:strRef>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Sheet1!$C$4</c:f>
              <c:numCache/>
            </c:numRef>
          </c:val>
        </c:ser>
        <c:ser>
          <c:idx val="1"/>
          <c:order val="1"/>
          <c:tx>
            <c:strRef>
              <c:f>Sheet1!$B$5</c:f>
              <c:strCache>
                <c:ptCount val="1"/>
                <c:pt idx="0">
                  <c:v>Black</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Sheet1!$C$5</c:f>
              <c:numCache/>
            </c:numRef>
          </c:val>
        </c:ser>
        <c:ser>
          <c:idx val="2"/>
          <c:order val="2"/>
          <c:tx>
            <c:strRef>
              <c:f>Sheet1!$B$6</c:f>
              <c:strCache>
                <c:ptCount val="1"/>
                <c:pt idx="0">
                  <c:v>Hispanic</c:v>
                </c:pt>
              </c:strCache>
            </c:strRef>
          </c:tx>
          <c:spPr>
            <a:solidFill>
              <a:srgbClr val="7B9B6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Sheet1!$C$6</c:f>
              <c:numCache/>
            </c:numRef>
          </c:val>
        </c:ser>
        <c:ser>
          <c:idx val="3"/>
          <c:order val="3"/>
          <c:tx>
            <c:strRef>
              <c:f>Sheet1!$B$7</c:f>
              <c:strCache>
                <c:ptCount val="1"/>
                <c:pt idx="0">
                  <c:v>White</c:v>
                </c:pt>
              </c:strCache>
            </c:strRef>
          </c:tx>
          <c:spPr>
            <a:solidFill>
              <a:srgbClr val="F8A81E"/>
            </a:solidFill>
            <a:ln w="127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Sheet1!$C$3</c:f>
              <c:numCache/>
            </c:numRef>
          </c:cat>
          <c:val>
            <c:numRef>
              <c:f>Sheet1!$C$7</c:f>
              <c:numCache/>
            </c:numRef>
          </c:val>
        </c:ser>
        <c:overlap val="-32"/>
        <c:gapWidth val="78"/>
        <c:axId val="64163034"/>
        <c:axId val="40596395"/>
      </c:barChart>
      <c:catAx>
        <c:axId val="64163034"/>
        <c:scaling>
          <c:orientation val="minMax"/>
        </c:scaling>
        <c:axPos val="b"/>
        <c:delete val="1"/>
        <c:majorTickMark val="out"/>
        <c:minorTickMark val="none"/>
        <c:tickLblPos val="nextTo"/>
        <c:crossAx val="40596395"/>
        <c:crosses val="autoZero"/>
        <c:auto val="1"/>
        <c:lblOffset val="100"/>
        <c:tickLblSkip val="1"/>
        <c:noMultiLvlLbl val="0"/>
      </c:catAx>
      <c:valAx>
        <c:axId val="40596395"/>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64163034"/>
        <c:crossesAt val="1"/>
        <c:crossBetween val="between"/>
        <c:dispUnits/>
      </c:valAx>
      <c:spPr>
        <a:solidFill>
          <a:srgbClr val="FFFFFF"/>
        </a:solidFill>
        <a:ln w="3175">
          <a:noFill/>
        </a:ln>
      </c:spPr>
    </c:plotArea>
    <c:legend>
      <c:legendPos val="r"/>
      <c:layout>
        <c:manualLayout>
          <c:xMode val="edge"/>
          <c:yMode val="edge"/>
          <c:x val="0.80975"/>
          <c:y val="0.4595"/>
          <c:w val="0.177"/>
          <c:h val="0.34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w Cen MT"/>
          <a:ea typeface="Tw Cen MT"/>
          <a:cs typeface="Tw Cen MT"/>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9</xdr:row>
      <xdr:rowOff>152400</xdr:rowOff>
    </xdr:from>
    <xdr:to>
      <xdr:col>12</xdr:col>
      <xdr:colOff>619125</xdr:colOff>
      <xdr:row>20</xdr:row>
      <xdr:rowOff>95250</xdr:rowOff>
    </xdr:to>
    <xdr:graphicFrame>
      <xdr:nvGraphicFramePr>
        <xdr:cNvPr id="1" name="Chart 1"/>
        <xdr:cNvGraphicFramePr/>
      </xdr:nvGraphicFramePr>
      <xdr:xfrm>
        <a:off x="9277350" y="1781175"/>
        <a:ext cx="3505200" cy="2447925"/>
      </xdr:xfrm>
      <a:graphic>
        <a:graphicData uri="http://schemas.openxmlformats.org/drawingml/2006/chart">
          <c:chart xmlns:c="http://schemas.openxmlformats.org/drawingml/2006/chart" r:id="rId1"/>
        </a:graphicData>
      </a:graphic>
    </xdr:graphicFrame>
    <xdr:clientData/>
  </xdr:twoCellAnchor>
  <xdr:twoCellAnchor>
    <xdr:from>
      <xdr:col>7</xdr:col>
      <xdr:colOff>428625</xdr:colOff>
      <xdr:row>21</xdr:row>
      <xdr:rowOff>19050</xdr:rowOff>
    </xdr:from>
    <xdr:to>
      <xdr:col>12</xdr:col>
      <xdr:colOff>619125</xdr:colOff>
      <xdr:row>35</xdr:row>
      <xdr:rowOff>104775</xdr:rowOff>
    </xdr:to>
    <xdr:graphicFrame>
      <xdr:nvGraphicFramePr>
        <xdr:cNvPr id="2" name="Chart 1"/>
        <xdr:cNvGraphicFramePr/>
      </xdr:nvGraphicFramePr>
      <xdr:xfrm>
        <a:off x="9163050" y="4333875"/>
        <a:ext cx="3619500" cy="2619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CAN Dashboard">
      <a:dk1>
        <a:sysClr val="windowText" lastClr="000000"/>
      </a:dk1>
      <a:lt1>
        <a:sysClr val="window" lastClr="FFFFFF"/>
      </a:lt1>
      <a:dk2>
        <a:srgbClr val="1F497D"/>
      </a:dk2>
      <a:lt2>
        <a:srgbClr val="EEECE1"/>
      </a:lt2>
      <a:accent1>
        <a:srgbClr val="4F81BD"/>
      </a:accent1>
      <a:accent2>
        <a:srgbClr val="C0504D"/>
      </a:accent2>
      <a:accent3>
        <a:srgbClr val="7B9B60"/>
      </a:accent3>
      <a:accent4>
        <a:srgbClr val="886DA7"/>
      </a:accent4>
      <a:accent5>
        <a:srgbClr val="4BACC6"/>
      </a:accent5>
      <a:accent6>
        <a:srgbClr val="F8A8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zoomScale="60" zoomScaleNormal="60" zoomScalePageLayoutView="0" workbookViewId="0" topLeftCell="A3">
      <selection activeCell="R17" sqref="R17"/>
    </sheetView>
  </sheetViews>
  <sheetFormatPr defaultColWidth="9.00390625" defaultRowHeight="14.25"/>
  <cols>
    <col min="1" max="1" width="28.875" style="0" customWidth="1"/>
    <col min="2" max="2" width="36.50390625" style="0" customWidth="1"/>
    <col min="3" max="3" width="13.25390625" style="0" customWidth="1"/>
  </cols>
  <sheetData>
    <row r="1" spans="1:7" ht="14.25">
      <c r="A1" s="2" t="s">
        <v>0</v>
      </c>
      <c r="B1" s="3"/>
      <c r="C1" s="3"/>
      <c r="D1" s="3"/>
      <c r="E1" s="3"/>
      <c r="F1" s="3"/>
      <c r="G1" s="3"/>
    </row>
    <row r="2" spans="1:7" ht="14.25">
      <c r="A2" s="3"/>
      <c r="B2" s="3"/>
      <c r="C2" s="3"/>
      <c r="D2" s="3"/>
      <c r="E2" s="3"/>
      <c r="F2" s="3"/>
      <c r="G2" s="3"/>
    </row>
    <row r="3" spans="1:7" ht="14.25">
      <c r="A3" s="3"/>
      <c r="B3" s="3" t="s">
        <v>5</v>
      </c>
      <c r="C3" s="6">
        <v>2016</v>
      </c>
      <c r="D3" s="3" t="s">
        <v>10</v>
      </c>
      <c r="E3" s="3" t="s">
        <v>11</v>
      </c>
      <c r="F3" s="3" t="s">
        <v>12</v>
      </c>
      <c r="G3" s="3"/>
    </row>
    <row r="4" spans="1:7" ht="14.25">
      <c r="A4" s="3"/>
      <c r="B4" s="4" t="s">
        <v>1</v>
      </c>
      <c r="C4" s="5">
        <v>0.13677142538727294</v>
      </c>
      <c r="D4" s="5">
        <v>0.03814716010999775</v>
      </c>
      <c r="E4" s="5">
        <v>0.09862426527727519</v>
      </c>
      <c r="F4" s="5">
        <v>0.17491858549727068</v>
      </c>
      <c r="G4" s="3"/>
    </row>
    <row r="5" spans="1:7" ht="14.25">
      <c r="A5" s="3"/>
      <c r="B5" s="4" t="s">
        <v>7</v>
      </c>
      <c r="C5" s="5">
        <v>0.1257303370786517</v>
      </c>
      <c r="D5" s="5">
        <v>0.024704117218868307</v>
      </c>
      <c r="E5" s="5">
        <v>0.10102621985978338</v>
      </c>
      <c r="F5" s="5">
        <v>0.15043445429752</v>
      </c>
      <c r="G5" s="3"/>
    </row>
    <row r="6" spans="1:7" ht="14.25">
      <c r="A6" s="3"/>
      <c r="B6" s="4" t="s">
        <v>2</v>
      </c>
      <c r="C6" s="5">
        <v>0.2500825264799532</v>
      </c>
      <c r="D6" s="5">
        <v>0.016294174689719502</v>
      </c>
      <c r="E6" s="5">
        <v>0.23378835179023372</v>
      </c>
      <c r="F6" s="5">
        <v>0.2663767011696727</v>
      </c>
      <c r="G6" s="3"/>
    </row>
    <row r="7" spans="1:7" ht="14.25">
      <c r="A7" s="3"/>
      <c r="B7" s="4" t="s">
        <v>8</v>
      </c>
      <c r="C7" s="7">
        <v>0.06870552470401636</v>
      </c>
      <c r="D7" s="5">
        <v>0.006842199964082403</v>
      </c>
      <c r="E7" s="5">
        <v>0.06186332473993396</v>
      </c>
      <c r="F7" s="5">
        <v>0.07554772466809877</v>
      </c>
      <c r="G7" s="3"/>
    </row>
    <row r="8" spans="1:7" ht="14.25">
      <c r="A8" s="3"/>
      <c r="B8" s="4"/>
      <c r="C8" s="5"/>
      <c r="D8" s="5"/>
      <c r="E8" s="5"/>
      <c r="F8" s="5"/>
      <c r="G8" s="3"/>
    </row>
    <row r="9" spans="1:7" ht="14.25">
      <c r="A9" s="3"/>
      <c r="B9" s="3"/>
      <c r="C9" s="6"/>
      <c r="D9" s="3"/>
      <c r="E9" s="3"/>
      <c r="F9" s="3"/>
      <c r="G9" s="3"/>
    </row>
    <row r="10" spans="1:7" ht="14.25">
      <c r="A10" s="3"/>
      <c r="B10" s="4"/>
      <c r="C10" s="5"/>
      <c r="D10" s="5"/>
      <c r="E10" s="5"/>
      <c r="F10" s="5"/>
      <c r="G10" s="3"/>
    </row>
    <row r="11" spans="1:7" ht="14.25">
      <c r="A11" s="3"/>
      <c r="B11" s="4"/>
      <c r="C11" s="5"/>
      <c r="D11" s="5"/>
      <c r="E11" s="5"/>
      <c r="F11" s="5"/>
      <c r="G11" s="3"/>
    </row>
    <row r="12" spans="1:7" ht="14.25">
      <c r="A12" s="3"/>
      <c r="B12" s="4"/>
      <c r="C12" s="5"/>
      <c r="D12" s="5"/>
      <c r="E12" s="5"/>
      <c r="F12" s="5"/>
      <c r="G12" s="3"/>
    </row>
    <row r="13" spans="1:7" ht="14.25">
      <c r="A13" s="3"/>
      <c r="B13" s="4"/>
      <c r="C13" s="5"/>
      <c r="D13" s="5"/>
      <c r="E13" s="5"/>
      <c r="F13" s="5"/>
      <c r="G13" s="3"/>
    </row>
    <row r="14" spans="1:7" ht="54.75">
      <c r="A14" s="1" t="s">
        <v>9</v>
      </c>
      <c r="B14" s="3"/>
      <c r="C14" s="3"/>
      <c r="D14" s="3"/>
      <c r="E14" s="3"/>
      <c r="F14" s="3"/>
      <c r="G14" s="3"/>
    </row>
    <row r="15" spans="1:7" ht="14.25">
      <c r="A15" s="3"/>
      <c r="B15" s="3"/>
      <c r="C15" s="3"/>
      <c r="D15" s="3"/>
      <c r="E15" s="3"/>
      <c r="F15" s="3"/>
      <c r="G15" s="3"/>
    </row>
    <row r="16" spans="1:7" ht="14.25">
      <c r="A16" s="3"/>
      <c r="B16" s="3"/>
      <c r="C16" s="3"/>
      <c r="D16" s="3"/>
      <c r="E16" s="3"/>
      <c r="F16" s="3"/>
      <c r="G16" s="3"/>
    </row>
    <row r="17" spans="1:7" ht="14.25">
      <c r="A17" s="6" t="s">
        <v>3</v>
      </c>
      <c r="B17" s="3"/>
      <c r="C17" s="3"/>
      <c r="D17" s="3"/>
      <c r="E17" s="3"/>
      <c r="F17" s="3"/>
      <c r="G17" s="3"/>
    </row>
    <row r="18" spans="1:7" ht="14.25">
      <c r="A18" s="3"/>
      <c r="B18" s="3" t="s">
        <v>4</v>
      </c>
      <c r="C18" s="3"/>
      <c r="D18" s="3"/>
      <c r="E18" s="3"/>
      <c r="F18" s="3"/>
      <c r="G18" s="3"/>
    </row>
    <row r="19" spans="1:7" ht="14.25">
      <c r="A19" s="3"/>
      <c r="B19" s="3"/>
      <c r="C19" s="3" t="s">
        <v>13</v>
      </c>
      <c r="D19" s="3"/>
      <c r="E19" s="3"/>
      <c r="F19" s="3"/>
      <c r="G19" s="3"/>
    </row>
    <row r="20" ht="14.25">
      <c r="C20" s="3" t="s">
        <v>14</v>
      </c>
    </row>
    <row r="21" ht="14.25">
      <c r="C21" s="3" t="s">
        <v>15</v>
      </c>
    </row>
    <row r="22" ht="14.25">
      <c r="C22" s="3" t="s">
        <v>16</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Z76"/>
  <sheetViews>
    <sheetView zoomScale="70" zoomScaleNormal="70" zoomScalePageLayoutView="0" workbookViewId="0" topLeftCell="E8">
      <selection activeCell="Y17" sqref="Y17"/>
    </sheetView>
  </sheetViews>
  <sheetFormatPr defaultColWidth="9.00390625" defaultRowHeight="14.25"/>
  <cols>
    <col min="22" max="22" width="8.75390625" style="0" customWidth="1"/>
  </cols>
  <sheetData>
    <row r="1" spans="1:8" ht="12" customHeight="1">
      <c r="A1" s="44" t="s">
        <v>17</v>
      </c>
      <c r="B1" s="44"/>
      <c r="C1" s="44"/>
      <c r="D1" s="44"/>
      <c r="E1" s="8"/>
      <c r="F1" s="8"/>
      <c r="G1" s="8"/>
      <c r="H1" s="8"/>
    </row>
    <row r="2" spans="1:8" ht="12" customHeight="1">
      <c r="A2" s="44" t="s">
        <v>43</v>
      </c>
      <c r="B2" s="44"/>
      <c r="C2" s="44"/>
      <c r="D2" s="44"/>
      <c r="E2" s="8"/>
      <c r="F2" s="8"/>
      <c r="G2" s="8"/>
      <c r="H2" s="8"/>
    </row>
    <row r="3" spans="1:8" ht="12" customHeight="1">
      <c r="A3" s="8" t="s">
        <v>19</v>
      </c>
      <c r="B3" s="44" t="s">
        <v>20</v>
      </c>
      <c r="C3" s="44"/>
      <c r="D3" s="44"/>
      <c r="E3" s="44"/>
      <c r="F3" s="8"/>
      <c r="G3" s="8"/>
      <c r="H3" s="8"/>
    </row>
    <row r="4" spans="1:8" ht="13.5" customHeight="1">
      <c r="A4" s="8"/>
      <c r="B4" s="44"/>
      <c r="C4" s="44"/>
      <c r="D4" s="44"/>
      <c r="E4" s="44"/>
      <c r="F4" s="8"/>
      <c r="G4" s="8"/>
      <c r="H4" s="8"/>
    </row>
    <row r="5" spans="1:8" ht="12" customHeight="1">
      <c r="A5" s="8" t="s">
        <v>19</v>
      </c>
      <c r="B5" s="44" t="s">
        <v>44</v>
      </c>
      <c r="C5" s="44"/>
      <c r="D5" s="44"/>
      <c r="E5" s="44"/>
      <c r="F5" s="8"/>
      <c r="G5" s="8"/>
      <c r="H5" s="8"/>
    </row>
    <row r="6" spans="1:8" ht="13.5" customHeight="1">
      <c r="A6" s="8"/>
      <c r="B6" s="44"/>
      <c r="C6" s="44"/>
      <c r="D6" s="44"/>
      <c r="E6" s="44"/>
      <c r="F6" s="8"/>
      <c r="G6" s="8"/>
      <c r="H6" s="8"/>
    </row>
    <row r="7" spans="1:8" ht="13.5" customHeight="1">
      <c r="A7" s="8"/>
      <c r="B7" s="8"/>
      <c r="C7" s="8"/>
      <c r="D7" s="8"/>
      <c r="E7" s="8"/>
      <c r="F7" s="8"/>
      <c r="G7" s="8"/>
      <c r="H7" s="8"/>
    </row>
    <row r="8" spans="1:18" ht="13.5" customHeight="1">
      <c r="A8" s="8"/>
      <c r="B8" s="8"/>
      <c r="C8" s="8"/>
      <c r="D8" s="45" t="s">
        <v>1</v>
      </c>
      <c r="E8" s="45"/>
      <c r="F8" s="45"/>
      <c r="G8" s="33" t="s">
        <v>7</v>
      </c>
      <c r="H8" s="33"/>
      <c r="I8" s="33"/>
      <c r="J8" s="33"/>
      <c r="K8" s="33" t="s">
        <v>2</v>
      </c>
      <c r="L8" s="34"/>
      <c r="M8" s="34"/>
      <c r="N8" s="34"/>
      <c r="O8" s="33" t="s">
        <v>8</v>
      </c>
      <c r="P8" s="33"/>
      <c r="Q8" s="33"/>
      <c r="R8" s="33"/>
    </row>
    <row r="9" spans="1:19" ht="12" customHeight="1">
      <c r="A9" s="46" t="s">
        <v>19</v>
      </c>
      <c r="B9" s="46"/>
      <c r="C9" s="46"/>
      <c r="D9" s="30" t="s">
        <v>22</v>
      </c>
      <c r="E9" s="30"/>
      <c r="F9" s="30"/>
      <c r="G9" s="30"/>
      <c r="H9" s="30" t="s">
        <v>22</v>
      </c>
      <c r="I9" s="30"/>
      <c r="J9" s="30"/>
      <c r="K9" s="30"/>
      <c r="L9" s="30" t="s">
        <v>22</v>
      </c>
      <c r="M9" s="30"/>
      <c r="N9" s="30"/>
      <c r="O9" s="30"/>
      <c r="P9" s="30" t="s">
        <v>22</v>
      </c>
      <c r="Q9" s="30"/>
      <c r="R9" s="30"/>
      <c r="S9" s="30"/>
    </row>
    <row r="10" spans="1:25" ht="12" customHeight="1">
      <c r="A10" s="14"/>
      <c r="B10" s="15"/>
      <c r="C10" s="16"/>
      <c r="D10" s="30" t="s">
        <v>23</v>
      </c>
      <c r="E10" s="30"/>
      <c r="F10" s="30"/>
      <c r="G10" s="9" t="s">
        <v>24</v>
      </c>
      <c r="H10" s="30" t="s">
        <v>23</v>
      </c>
      <c r="I10" s="30"/>
      <c r="J10" s="30"/>
      <c r="K10" s="9" t="s">
        <v>24</v>
      </c>
      <c r="L10" s="30" t="s">
        <v>23</v>
      </c>
      <c r="M10" s="30"/>
      <c r="N10" s="30"/>
      <c r="O10" s="9" t="s">
        <v>24</v>
      </c>
      <c r="P10" s="30" t="s">
        <v>23</v>
      </c>
      <c r="Q10" s="30"/>
      <c r="R10" s="30"/>
      <c r="S10" s="9" t="s">
        <v>24</v>
      </c>
      <c r="V10" t="s">
        <v>1</v>
      </c>
      <c r="W10" t="s">
        <v>7</v>
      </c>
      <c r="X10" t="s">
        <v>2</v>
      </c>
      <c r="Y10" t="s">
        <v>8</v>
      </c>
    </row>
    <row r="11" spans="1:25" ht="12" customHeight="1">
      <c r="A11" s="30" t="s">
        <v>25</v>
      </c>
      <c r="B11" s="30"/>
      <c r="C11" s="30"/>
      <c r="D11" s="32">
        <v>76699</v>
      </c>
      <c r="E11" s="30"/>
      <c r="F11" s="30"/>
      <c r="G11" s="10">
        <v>3103</v>
      </c>
      <c r="H11" s="32">
        <v>97154</v>
      </c>
      <c r="I11" s="30"/>
      <c r="J11" s="30"/>
      <c r="K11" s="10">
        <v>2962</v>
      </c>
      <c r="L11" s="32">
        <v>403106</v>
      </c>
      <c r="M11" s="30"/>
      <c r="N11" s="30"/>
      <c r="O11" s="9">
        <v>717</v>
      </c>
      <c r="P11" s="32">
        <v>587888</v>
      </c>
      <c r="Q11" s="30"/>
      <c r="R11" s="30"/>
      <c r="S11" s="9">
        <v>903</v>
      </c>
      <c r="U11" t="s">
        <v>26</v>
      </c>
      <c r="V11">
        <f>D14+D17+D20+D23+D26+D29+D32</f>
        <v>9818</v>
      </c>
      <c r="W11">
        <f>H14+H17+H20+H23+H26+H29+H32</f>
        <v>11190</v>
      </c>
      <c r="X11">
        <f>L14+L17+L20+L23+L26+L29+L32</f>
        <v>96213</v>
      </c>
      <c r="Y11">
        <f>P14+P17+P20+P23+P26+P29+P32</f>
        <v>35347</v>
      </c>
    </row>
    <row r="12" spans="1:25" ht="12" customHeight="1">
      <c r="A12" s="30" t="s">
        <v>27</v>
      </c>
      <c r="B12" s="30"/>
      <c r="C12" s="30"/>
      <c r="D12" s="32">
        <v>4974</v>
      </c>
      <c r="E12" s="30"/>
      <c r="F12" s="30"/>
      <c r="G12" s="9">
        <v>891</v>
      </c>
      <c r="H12" s="32">
        <v>8812</v>
      </c>
      <c r="I12" s="30"/>
      <c r="J12" s="30"/>
      <c r="K12" s="10">
        <v>1454</v>
      </c>
      <c r="L12" s="32">
        <v>43877</v>
      </c>
      <c r="M12" s="30"/>
      <c r="N12" s="30"/>
      <c r="O12" s="10">
        <v>1625</v>
      </c>
      <c r="P12" s="32">
        <v>34301</v>
      </c>
      <c r="Q12" s="30"/>
      <c r="R12" s="30"/>
      <c r="S12" s="10">
        <v>1330</v>
      </c>
      <c r="U12" t="s">
        <v>6</v>
      </c>
      <c r="V12">
        <f>D12+D15+D18+D21+D24+D27+D30</f>
        <v>71784</v>
      </c>
      <c r="W12">
        <f>H12+H15+H18+H21+H24+H27+H30</f>
        <v>89000</v>
      </c>
      <c r="X12">
        <f>L12+L15+L18+L21+L24+L27+L30</f>
        <v>384725</v>
      </c>
      <c r="Y12">
        <f>P12+P15+P18+P21+P24+P27+P30</f>
        <v>514471</v>
      </c>
    </row>
    <row r="13" spans="1:25" ht="12" customHeight="1">
      <c r="A13" s="30" t="s">
        <v>28</v>
      </c>
      <c r="B13" s="30"/>
      <c r="C13" s="30"/>
      <c r="D13" s="32">
        <v>4537</v>
      </c>
      <c r="E13" s="30"/>
      <c r="F13" s="30"/>
      <c r="G13" s="9">
        <v>977</v>
      </c>
      <c r="H13" s="32">
        <v>8137</v>
      </c>
      <c r="I13" s="30"/>
      <c r="J13" s="30"/>
      <c r="K13" s="10">
        <v>1590</v>
      </c>
      <c r="L13" s="32">
        <v>40132</v>
      </c>
      <c r="M13" s="30"/>
      <c r="N13" s="30"/>
      <c r="O13" s="10">
        <v>2196</v>
      </c>
      <c r="P13" s="32">
        <v>34032</v>
      </c>
      <c r="Q13" s="30"/>
      <c r="R13" s="30"/>
      <c r="S13" s="10">
        <v>1409</v>
      </c>
      <c r="U13" t="s">
        <v>29</v>
      </c>
      <c r="V13" s="17">
        <f>V11/V12</f>
        <v>0.13677142538727294</v>
      </c>
      <c r="W13" s="17">
        <f>W11/W12</f>
        <v>0.1257303370786517</v>
      </c>
      <c r="X13" s="17">
        <f>X11/X12</f>
        <v>0.2500825264799532</v>
      </c>
      <c r="Y13" s="17">
        <f>Y11/Y12</f>
        <v>0.06870552470401636</v>
      </c>
    </row>
    <row r="14" spans="1:25" ht="12" customHeight="1">
      <c r="A14" s="30" t="s">
        <v>30</v>
      </c>
      <c r="B14" s="30"/>
      <c r="C14" s="30"/>
      <c r="D14" s="31">
        <v>437</v>
      </c>
      <c r="E14" s="30"/>
      <c r="F14" s="30"/>
      <c r="G14" s="9">
        <v>497</v>
      </c>
      <c r="H14" s="31">
        <v>675</v>
      </c>
      <c r="I14" s="30"/>
      <c r="J14" s="30"/>
      <c r="K14" s="9">
        <v>655</v>
      </c>
      <c r="L14" s="32">
        <v>3745</v>
      </c>
      <c r="M14" s="30"/>
      <c r="N14" s="30"/>
      <c r="O14" s="10">
        <v>1408</v>
      </c>
      <c r="P14" s="31">
        <v>269</v>
      </c>
      <c r="Q14" s="30"/>
      <c r="R14" s="30"/>
      <c r="S14" s="9">
        <v>282</v>
      </c>
      <c r="U14" t="s">
        <v>31</v>
      </c>
      <c r="V14">
        <f>SQRT(SUMSQ(G14,G17,G20,G23,G26,G29,G32))</f>
        <v>2754.938293319834</v>
      </c>
      <c r="W14">
        <f>SQRT(SUMSQ(K14,K17,K20,K23,K26,K29,K32))</f>
        <v>2221.559362249859</v>
      </c>
      <c r="X14">
        <f>SQRT(SUMSQ(O14,O17,O20,O23,O26,O29,O32))</f>
        <v>6297.475287764137</v>
      </c>
      <c r="Y14">
        <f>SQRT(SUMSQ(S14,S17,S20,S23,S26,S29,S32))</f>
        <v>3522.7516233762494</v>
      </c>
    </row>
    <row r="15" spans="1:25" ht="12" customHeight="1">
      <c r="A15" s="30" t="s">
        <v>32</v>
      </c>
      <c r="B15" s="30"/>
      <c r="C15" s="30"/>
      <c r="D15" s="32">
        <v>9165</v>
      </c>
      <c r="E15" s="30"/>
      <c r="F15" s="30"/>
      <c r="G15" s="10">
        <v>1424</v>
      </c>
      <c r="H15" s="32">
        <v>15586</v>
      </c>
      <c r="I15" s="30"/>
      <c r="J15" s="30"/>
      <c r="K15" s="10">
        <v>1256</v>
      </c>
      <c r="L15" s="32">
        <v>82383</v>
      </c>
      <c r="M15" s="30"/>
      <c r="N15" s="30"/>
      <c r="O15" s="10">
        <v>1645</v>
      </c>
      <c r="P15" s="32">
        <v>61516</v>
      </c>
      <c r="Q15" s="30"/>
      <c r="R15" s="30"/>
      <c r="S15" s="10">
        <v>1331</v>
      </c>
      <c r="U15" t="s">
        <v>33</v>
      </c>
      <c r="V15">
        <f>SQRT(SUMSQ(G12,G15,G18,G21,G24,G27,G30))</f>
        <v>2206.7174717212893</v>
      </c>
      <c r="W15">
        <f>SQRT(SUMSQ(K12,K15,K18,K21,K24,K27,K30))</f>
        <v>2530.071738113368</v>
      </c>
      <c r="X15">
        <f>SQRT(SUMSQ(O12,O15,O18,O21,O24,O27,O30))</f>
        <v>2401.3329631685815</v>
      </c>
      <c r="Y15">
        <f>SQRT(SUMSQ(S12,S15,S18,S21,S24,S27,S30))</f>
        <v>1983.9652214693683</v>
      </c>
    </row>
    <row r="16" spans="1:25" ht="12" customHeight="1">
      <c r="A16" s="30" t="s">
        <v>28</v>
      </c>
      <c r="B16" s="30"/>
      <c r="C16" s="30"/>
      <c r="D16" s="32">
        <v>7846</v>
      </c>
      <c r="E16" s="30"/>
      <c r="F16" s="30"/>
      <c r="G16" s="10">
        <v>1304</v>
      </c>
      <c r="H16" s="32">
        <v>14074</v>
      </c>
      <c r="I16" s="30"/>
      <c r="J16" s="30"/>
      <c r="K16" s="10">
        <v>1368</v>
      </c>
      <c r="L16" s="32">
        <v>70390</v>
      </c>
      <c r="M16" s="30"/>
      <c r="N16" s="30"/>
      <c r="O16" s="10">
        <v>3099</v>
      </c>
      <c r="P16" s="32">
        <v>59363</v>
      </c>
      <c r="Q16" s="30"/>
      <c r="R16" s="30"/>
      <c r="S16" s="10">
        <v>1756</v>
      </c>
      <c r="U16" t="s">
        <v>34</v>
      </c>
      <c r="V16" s="17">
        <f>(SQRT(V14^2-(V13^2*V15^2)))/V12</f>
        <v>0.03814716010999775</v>
      </c>
      <c r="W16" s="17">
        <f>(SQRT(W14^2-(W13^2*W15^2)))/W12</f>
        <v>0.024704117218868307</v>
      </c>
      <c r="X16" s="17">
        <f>(SQRT(X14^2-(X13^2*X15^2)))/X12</f>
        <v>0.016294174689719502</v>
      </c>
      <c r="Y16" s="17">
        <f>(SQRT(Y14^2-(Y13^2*Y15^2)))/Y12</f>
        <v>0.006842199964082403</v>
      </c>
    </row>
    <row r="17" spans="1:25" ht="12" customHeight="1">
      <c r="A17" s="30" t="s">
        <v>30</v>
      </c>
      <c r="B17" s="30"/>
      <c r="C17" s="30"/>
      <c r="D17" s="32">
        <v>1319</v>
      </c>
      <c r="E17" s="30"/>
      <c r="F17" s="30"/>
      <c r="G17" s="10">
        <v>1147</v>
      </c>
      <c r="H17" s="32">
        <v>1512</v>
      </c>
      <c r="I17" s="30"/>
      <c r="J17" s="30"/>
      <c r="K17" s="9">
        <v>843</v>
      </c>
      <c r="L17" s="32">
        <v>11993</v>
      </c>
      <c r="M17" s="30"/>
      <c r="N17" s="30"/>
      <c r="O17" s="10">
        <v>2574</v>
      </c>
      <c r="P17" s="32">
        <v>2153</v>
      </c>
      <c r="Q17" s="30"/>
      <c r="R17" s="30"/>
      <c r="S17" s="10">
        <v>1209</v>
      </c>
      <c r="U17" t="s">
        <v>12</v>
      </c>
      <c r="V17" s="17">
        <f>V13+V16</f>
        <v>0.17491858549727068</v>
      </c>
      <c r="W17" s="17">
        <f>W13+W16</f>
        <v>0.15043445429752</v>
      </c>
      <c r="X17" s="17">
        <f>X13+X16</f>
        <v>0.2663767011696727</v>
      </c>
      <c r="Y17" s="17">
        <f>Y13+Y16</f>
        <v>0.07554772466809877</v>
      </c>
    </row>
    <row r="18" spans="1:25" ht="12" customHeight="1">
      <c r="A18" s="30" t="s">
        <v>35</v>
      </c>
      <c r="B18" s="30"/>
      <c r="C18" s="30"/>
      <c r="D18" s="32">
        <v>9115</v>
      </c>
      <c r="E18" s="30"/>
      <c r="F18" s="30"/>
      <c r="G18" s="9">
        <v>508</v>
      </c>
      <c r="H18" s="32">
        <v>10667</v>
      </c>
      <c r="I18" s="30"/>
      <c r="J18" s="30"/>
      <c r="K18" s="9">
        <v>711</v>
      </c>
      <c r="L18" s="32">
        <v>44795</v>
      </c>
      <c r="M18" s="30"/>
      <c r="N18" s="30"/>
      <c r="O18" s="9">
        <v>225</v>
      </c>
      <c r="P18" s="32">
        <v>44765</v>
      </c>
      <c r="Q18" s="30"/>
      <c r="R18" s="30"/>
      <c r="S18" s="9">
        <v>198</v>
      </c>
      <c r="U18" t="s">
        <v>11</v>
      </c>
      <c r="V18" s="17">
        <f>V13-V16</f>
        <v>0.09862426527727519</v>
      </c>
      <c r="W18" s="17">
        <f>W13-W16</f>
        <v>0.10102621985978338</v>
      </c>
      <c r="X18" s="17">
        <f>X13-X16</f>
        <v>0.23378835179023372</v>
      </c>
      <c r="Y18" s="17">
        <f>Y13-Y16</f>
        <v>0.06186332473993396</v>
      </c>
    </row>
    <row r="19" spans="1:19" ht="12" customHeight="1">
      <c r="A19" s="30" t="s">
        <v>28</v>
      </c>
      <c r="B19" s="30"/>
      <c r="C19" s="30"/>
      <c r="D19" s="32">
        <v>7485</v>
      </c>
      <c r="E19" s="30"/>
      <c r="F19" s="30"/>
      <c r="G19" s="10">
        <v>1089</v>
      </c>
      <c r="H19" s="32">
        <v>9557</v>
      </c>
      <c r="I19" s="30"/>
      <c r="J19" s="30"/>
      <c r="K19" s="9">
        <v>742</v>
      </c>
      <c r="L19" s="32">
        <v>29042</v>
      </c>
      <c r="M19" s="30"/>
      <c r="N19" s="30"/>
      <c r="O19" s="10">
        <v>2258</v>
      </c>
      <c r="P19" s="32">
        <v>41220</v>
      </c>
      <c r="Q19" s="30"/>
      <c r="R19" s="30"/>
      <c r="S19" s="9">
        <v>924</v>
      </c>
    </row>
    <row r="20" spans="1:26" ht="12" customHeight="1">
      <c r="A20" s="30" t="s">
        <v>30</v>
      </c>
      <c r="B20" s="30"/>
      <c r="C20" s="30"/>
      <c r="D20" s="32">
        <v>1630</v>
      </c>
      <c r="E20" s="30"/>
      <c r="F20" s="30"/>
      <c r="G20" s="10">
        <v>1011</v>
      </c>
      <c r="H20" s="32">
        <v>1110</v>
      </c>
      <c r="I20" s="30"/>
      <c r="J20" s="30"/>
      <c r="K20" s="9">
        <v>532</v>
      </c>
      <c r="L20" s="32">
        <v>15753</v>
      </c>
      <c r="M20" s="30"/>
      <c r="N20" s="30"/>
      <c r="O20" s="10">
        <v>2250</v>
      </c>
      <c r="P20" s="32">
        <v>3545</v>
      </c>
      <c r="Q20" s="30"/>
      <c r="R20" s="30"/>
      <c r="S20" s="9">
        <v>957</v>
      </c>
      <c r="U20" s="47" t="s">
        <v>58</v>
      </c>
      <c r="V20" s="47"/>
      <c r="W20" s="47"/>
      <c r="X20" s="47"/>
      <c r="Y20" s="47"/>
      <c r="Z20" s="47"/>
    </row>
    <row r="21" spans="1:26" ht="12" customHeight="1">
      <c r="A21" s="30" t="s">
        <v>36</v>
      </c>
      <c r="B21" s="30"/>
      <c r="C21" s="30"/>
      <c r="D21" s="32">
        <v>19089</v>
      </c>
      <c r="E21" s="30"/>
      <c r="F21" s="30"/>
      <c r="G21" s="9">
        <v>815</v>
      </c>
      <c r="H21" s="32">
        <v>17374</v>
      </c>
      <c r="I21" s="30"/>
      <c r="J21" s="30"/>
      <c r="K21" s="10">
        <v>1142</v>
      </c>
      <c r="L21" s="32">
        <v>78494</v>
      </c>
      <c r="M21" s="30"/>
      <c r="N21" s="30"/>
      <c r="O21" s="9">
        <v>318</v>
      </c>
      <c r="P21" s="32">
        <v>119245</v>
      </c>
      <c r="Q21" s="30"/>
      <c r="R21" s="30"/>
      <c r="S21" s="9">
        <v>348</v>
      </c>
      <c r="U21" s="47"/>
      <c r="V21" s="47"/>
      <c r="W21" s="47"/>
      <c r="X21" s="47"/>
      <c r="Y21" s="47"/>
      <c r="Z21" s="47"/>
    </row>
    <row r="22" spans="1:26" ht="12" customHeight="1">
      <c r="A22" s="30" t="s">
        <v>28</v>
      </c>
      <c r="B22" s="30"/>
      <c r="C22" s="30"/>
      <c r="D22" s="32">
        <v>17481</v>
      </c>
      <c r="E22" s="30"/>
      <c r="F22" s="30"/>
      <c r="G22" s="10">
        <v>1166</v>
      </c>
      <c r="H22" s="32">
        <v>14240</v>
      </c>
      <c r="I22" s="30"/>
      <c r="J22" s="30"/>
      <c r="K22" s="10">
        <v>1427</v>
      </c>
      <c r="L22" s="32">
        <v>52244</v>
      </c>
      <c r="M22" s="30"/>
      <c r="N22" s="30"/>
      <c r="O22" s="10">
        <v>3667</v>
      </c>
      <c r="P22" s="32">
        <v>107749</v>
      </c>
      <c r="Q22" s="30"/>
      <c r="R22" s="30"/>
      <c r="S22" s="10">
        <v>1894</v>
      </c>
      <c r="U22" s="47"/>
      <c r="V22" s="47"/>
      <c r="W22" s="47"/>
      <c r="X22" s="47"/>
      <c r="Y22" s="47"/>
      <c r="Z22" s="47"/>
    </row>
    <row r="23" spans="1:26" ht="12" customHeight="1">
      <c r="A23" s="30" t="s">
        <v>30</v>
      </c>
      <c r="B23" s="30"/>
      <c r="C23" s="30"/>
      <c r="D23" s="32">
        <v>1608</v>
      </c>
      <c r="E23" s="30"/>
      <c r="F23" s="30"/>
      <c r="G23" s="9">
        <v>750</v>
      </c>
      <c r="H23" s="32">
        <v>3134</v>
      </c>
      <c r="I23" s="30"/>
      <c r="J23" s="30"/>
      <c r="K23" s="10">
        <v>1032</v>
      </c>
      <c r="L23" s="32">
        <v>26250</v>
      </c>
      <c r="M23" s="30"/>
      <c r="N23" s="30"/>
      <c r="O23" s="10">
        <v>3653</v>
      </c>
      <c r="P23" s="32">
        <v>11496</v>
      </c>
      <c r="Q23" s="30"/>
      <c r="R23" s="30"/>
      <c r="S23" s="10">
        <v>1888</v>
      </c>
      <c r="U23" s="47"/>
      <c r="V23" s="47"/>
      <c r="W23" s="47"/>
      <c r="X23" s="47"/>
      <c r="Y23" s="47"/>
      <c r="Z23" s="47"/>
    </row>
    <row r="24" spans="1:26" ht="12" customHeight="1">
      <c r="A24" s="30" t="s">
        <v>37</v>
      </c>
      <c r="B24" s="30"/>
      <c r="C24" s="30"/>
      <c r="D24" s="32">
        <v>14095</v>
      </c>
      <c r="E24" s="30"/>
      <c r="F24" s="30"/>
      <c r="G24" s="9">
        <v>670</v>
      </c>
      <c r="H24" s="32">
        <v>13321</v>
      </c>
      <c r="I24" s="30"/>
      <c r="J24" s="30"/>
      <c r="K24" s="9">
        <v>591</v>
      </c>
      <c r="L24" s="32">
        <v>63277</v>
      </c>
      <c r="M24" s="30"/>
      <c r="N24" s="30"/>
      <c r="O24" s="9">
        <v>373</v>
      </c>
      <c r="P24" s="32">
        <v>93237</v>
      </c>
      <c r="Q24" s="30"/>
      <c r="R24" s="30"/>
      <c r="S24" s="9">
        <v>208</v>
      </c>
      <c r="V24" s="50" t="s">
        <v>45</v>
      </c>
      <c r="W24" s="50"/>
      <c r="X24" s="50"/>
      <c r="Y24" s="50"/>
      <c r="Z24" s="50"/>
    </row>
    <row r="25" spans="1:26" ht="12" customHeight="1">
      <c r="A25" s="30" t="s">
        <v>28</v>
      </c>
      <c r="B25" s="30"/>
      <c r="C25" s="30"/>
      <c r="D25" s="32">
        <v>11823</v>
      </c>
      <c r="E25" s="30"/>
      <c r="F25" s="30"/>
      <c r="G25" s="10">
        <v>1795</v>
      </c>
      <c r="H25" s="32">
        <v>10818</v>
      </c>
      <c r="I25" s="30"/>
      <c r="J25" s="30"/>
      <c r="K25" s="10">
        <v>1236</v>
      </c>
      <c r="L25" s="32">
        <v>40278</v>
      </c>
      <c r="M25" s="30"/>
      <c r="N25" s="30"/>
      <c r="O25" s="10">
        <v>2781</v>
      </c>
      <c r="P25" s="32">
        <v>85575</v>
      </c>
      <c r="Q25" s="30"/>
      <c r="R25" s="30"/>
      <c r="S25" s="10">
        <v>1539</v>
      </c>
      <c r="V25" s="49" t="s">
        <v>46</v>
      </c>
      <c r="W25" s="49"/>
      <c r="X25" s="49"/>
      <c r="Y25" s="49"/>
      <c r="Z25" s="49"/>
    </row>
    <row r="26" spans="1:26" ht="12" customHeight="1">
      <c r="A26" s="30" t="s">
        <v>30</v>
      </c>
      <c r="B26" s="30"/>
      <c r="C26" s="30"/>
      <c r="D26" s="32">
        <v>2272</v>
      </c>
      <c r="E26" s="30"/>
      <c r="F26" s="30"/>
      <c r="G26" s="10">
        <v>1871</v>
      </c>
      <c r="H26" s="32">
        <v>2503</v>
      </c>
      <c r="I26" s="30"/>
      <c r="J26" s="30"/>
      <c r="K26" s="10">
        <v>1240</v>
      </c>
      <c r="L26" s="32">
        <v>22999</v>
      </c>
      <c r="M26" s="30"/>
      <c r="N26" s="30"/>
      <c r="O26" s="10">
        <v>2757</v>
      </c>
      <c r="P26" s="32">
        <v>7662</v>
      </c>
      <c r="Q26" s="30"/>
      <c r="R26" s="30"/>
      <c r="S26" s="10">
        <v>1548</v>
      </c>
      <c r="V26" s="18" t="s">
        <v>47</v>
      </c>
      <c r="W26" s="18" t="s">
        <v>48</v>
      </c>
      <c r="X26" s="19"/>
      <c r="Y26" s="20" t="s">
        <v>49</v>
      </c>
      <c r="Z26" s="21" t="s">
        <v>50</v>
      </c>
    </row>
    <row r="27" spans="1:26" ht="12" customHeight="1">
      <c r="A27" s="30" t="s">
        <v>38</v>
      </c>
      <c r="B27" s="30"/>
      <c r="C27" s="30"/>
      <c r="D27" s="32">
        <v>9352</v>
      </c>
      <c r="E27" s="30"/>
      <c r="F27" s="30"/>
      <c r="G27" s="9">
        <v>766</v>
      </c>
      <c r="H27" s="32">
        <v>12138</v>
      </c>
      <c r="I27" s="30"/>
      <c r="J27" s="30"/>
      <c r="K27" s="9">
        <v>599</v>
      </c>
      <c r="L27" s="32">
        <v>44292</v>
      </c>
      <c r="M27" s="30"/>
      <c r="N27" s="30"/>
      <c r="O27" s="9">
        <v>314</v>
      </c>
      <c r="P27" s="32">
        <v>83309</v>
      </c>
      <c r="Q27" s="30"/>
      <c r="R27" s="30"/>
      <c r="S27" s="9">
        <v>338</v>
      </c>
      <c r="V27" s="22">
        <v>0.14</v>
      </c>
      <c r="W27" s="23">
        <v>0.04</v>
      </c>
      <c r="X27" s="24"/>
      <c r="Y27" s="25">
        <f>W27/1.645</f>
        <v>0.0243161094224924</v>
      </c>
      <c r="Z27" s="26">
        <f>ABS(V27-V29)</f>
        <v>0.07</v>
      </c>
    </row>
    <row r="28" spans="1:26" ht="12" customHeight="1">
      <c r="A28" s="30" t="s">
        <v>28</v>
      </c>
      <c r="B28" s="30"/>
      <c r="C28" s="30"/>
      <c r="D28" s="32">
        <v>8112</v>
      </c>
      <c r="E28" s="30"/>
      <c r="F28" s="30"/>
      <c r="G28" s="9">
        <v>885</v>
      </c>
      <c r="H28" s="32">
        <v>10790</v>
      </c>
      <c r="I28" s="30"/>
      <c r="J28" s="30"/>
      <c r="K28" s="9">
        <v>865</v>
      </c>
      <c r="L28" s="32">
        <v>33313</v>
      </c>
      <c r="M28" s="30"/>
      <c r="N28" s="30"/>
      <c r="O28" s="10">
        <v>1936</v>
      </c>
      <c r="P28" s="32">
        <v>76864</v>
      </c>
      <c r="Q28" s="30"/>
      <c r="R28" s="30"/>
      <c r="S28" s="10">
        <v>1635</v>
      </c>
      <c r="V28" s="18" t="s">
        <v>51</v>
      </c>
      <c r="W28" s="18" t="s">
        <v>52</v>
      </c>
      <c r="X28" s="19"/>
      <c r="Y28" s="20" t="s">
        <v>53</v>
      </c>
      <c r="Z28" s="21" t="s">
        <v>54</v>
      </c>
    </row>
    <row r="29" spans="1:26" ht="12" customHeight="1">
      <c r="A29" s="30" t="s">
        <v>30</v>
      </c>
      <c r="B29" s="30"/>
      <c r="C29" s="30"/>
      <c r="D29" s="32">
        <v>1240</v>
      </c>
      <c r="E29" s="30"/>
      <c r="F29" s="30"/>
      <c r="G29" s="9">
        <v>717</v>
      </c>
      <c r="H29" s="32">
        <v>1348</v>
      </c>
      <c r="I29" s="30"/>
      <c r="J29" s="30"/>
      <c r="K29" s="9">
        <v>740</v>
      </c>
      <c r="L29" s="32">
        <v>10979</v>
      </c>
      <c r="M29" s="30"/>
      <c r="N29" s="30"/>
      <c r="O29" s="10">
        <v>1916</v>
      </c>
      <c r="P29" s="32">
        <v>6445</v>
      </c>
      <c r="Q29" s="30"/>
      <c r="R29" s="30"/>
      <c r="S29" s="10">
        <v>1631</v>
      </c>
      <c r="V29" s="22">
        <v>0.07</v>
      </c>
      <c r="W29" s="23">
        <v>0.02</v>
      </c>
      <c r="X29" s="27"/>
      <c r="Y29" s="28">
        <f>W29/1.645</f>
        <v>0.0121580547112462</v>
      </c>
      <c r="Z29" s="28">
        <f>ABS((Z27)/(SQRT(((Y27^2)+(Y29^2)))))</f>
        <v>2.5748322760910085</v>
      </c>
    </row>
    <row r="30" spans="1:26" ht="12" customHeight="1">
      <c r="A30" s="30" t="s">
        <v>39</v>
      </c>
      <c r="B30" s="30"/>
      <c r="C30" s="30"/>
      <c r="D30" s="32">
        <v>5994</v>
      </c>
      <c r="E30" s="30"/>
      <c r="F30" s="30"/>
      <c r="G30" s="9">
        <v>300</v>
      </c>
      <c r="H30" s="32">
        <v>11102</v>
      </c>
      <c r="I30" s="30"/>
      <c r="J30" s="30"/>
      <c r="K30" s="9">
        <v>438</v>
      </c>
      <c r="L30" s="32">
        <v>27607</v>
      </c>
      <c r="M30" s="30"/>
      <c r="N30" s="30"/>
      <c r="O30" s="9">
        <v>174</v>
      </c>
      <c r="P30" s="32">
        <v>78098</v>
      </c>
      <c r="Q30" s="30"/>
      <c r="R30" s="30"/>
      <c r="S30" s="9">
        <v>279</v>
      </c>
      <c r="V30" s="29"/>
      <c r="W30" s="29"/>
      <c r="X30" s="29"/>
      <c r="Y30" s="29"/>
      <c r="Z30" s="29"/>
    </row>
    <row r="31" spans="1:26" ht="12" customHeight="1">
      <c r="A31" s="30" t="s">
        <v>28</v>
      </c>
      <c r="B31" s="30"/>
      <c r="C31" s="30"/>
      <c r="D31" s="32">
        <v>4682</v>
      </c>
      <c r="E31" s="30"/>
      <c r="F31" s="30"/>
      <c r="G31" s="9">
        <v>691</v>
      </c>
      <c r="H31" s="32">
        <v>10194</v>
      </c>
      <c r="I31" s="30"/>
      <c r="J31" s="30"/>
      <c r="K31" s="9">
        <v>737</v>
      </c>
      <c r="L31" s="32">
        <v>23113</v>
      </c>
      <c r="M31" s="30"/>
      <c r="N31" s="30"/>
      <c r="O31" s="10">
        <v>1187</v>
      </c>
      <c r="P31" s="32">
        <v>74321</v>
      </c>
      <c r="Q31" s="30"/>
      <c r="R31" s="30"/>
      <c r="S31" s="10">
        <v>1162</v>
      </c>
      <c r="V31" s="48" t="s">
        <v>55</v>
      </c>
      <c r="W31" s="48"/>
      <c r="X31" s="48"/>
      <c r="Y31" s="29" t="str">
        <f>IF(Z29&gt;1.645,"Significant","Not Significant")</f>
        <v>Significant</v>
      </c>
      <c r="Z31" s="29"/>
    </row>
    <row r="32" spans="1:26" ht="12" customHeight="1">
      <c r="A32" s="30" t="s">
        <v>30</v>
      </c>
      <c r="B32" s="30"/>
      <c r="C32" s="30"/>
      <c r="D32" s="32">
        <v>1312</v>
      </c>
      <c r="E32" s="30"/>
      <c r="F32" s="30"/>
      <c r="G32" s="9">
        <v>654</v>
      </c>
      <c r="H32" s="31">
        <v>908</v>
      </c>
      <c r="I32" s="30"/>
      <c r="J32" s="30"/>
      <c r="K32" s="9">
        <v>602</v>
      </c>
      <c r="L32" s="32">
        <v>4494</v>
      </c>
      <c r="M32" s="30"/>
      <c r="N32" s="30"/>
      <c r="O32" s="10">
        <v>1171</v>
      </c>
      <c r="P32" s="32">
        <v>3777</v>
      </c>
      <c r="Q32" s="30"/>
      <c r="R32" s="30"/>
      <c r="S32" s="10">
        <v>1154</v>
      </c>
      <c r="V32" s="48" t="s">
        <v>56</v>
      </c>
      <c r="W32" s="48"/>
      <c r="X32" s="48"/>
      <c r="Y32" s="29" t="str">
        <f>IF(Z29&gt;1.96,"Significant","Not Significant")</f>
        <v>Significant</v>
      </c>
      <c r="Z32" s="29"/>
    </row>
    <row r="33" spans="1:26" ht="12" customHeight="1">
      <c r="A33" s="30" t="s">
        <v>40</v>
      </c>
      <c r="B33" s="30"/>
      <c r="C33" s="30"/>
      <c r="D33" s="32">
        <v>3273</v>
      </c>
      <c r="E33" s="30"/>
      <c r="F33" s="30"/>
      <c r="G33" s="9">
        <v>641</v>
      </c>
      <c r="H33" s="32">
        <v>5266</v>
      </c>
      <c r="I33" s="30"/>
      <c r="J33" s="30"/>
      <c r="K33" s="9">
        <v>232</v>
      </c>
      <c r="L33" s="32">
        <v>12245</v>
      </c>
      <c r="M33" s="30"/>
      <c r="N33" s="30"/>
      <c r="O33" s="9">
        <v>3</v>
      </c>
      <c r="P33" s="32">
        <v>46487</v>
      </c>
      <c r="Q33" s="30"/>
      <c r="R33" s="30"/>
      <c r="S33" s="9">
        <v>376</v>
      </c>
      <c r="V33" s="48" t="s">
        <v>57</v>
      </c>
      <c r="W33" s="48"/>
      <c r="X33" s="48"/>
      <c r="Y33" s="29" t="str">
        <f>IF(Z29&gt;2.576,"Significant","Not Significant")</f>
        <v>Not Significant</v>
      </c>
      <c r="Z33" s="29"/>
    </row>
    <row r="34" spans="1:19" ht="12" customHeight="1">
      <c r="A34" s="30" t="s">
        <v>28</v>
      </c>
      <c r="B34" s="30"/>
      <c r="C34" s="30"/>
      <c r="D34" s="32">
        <v>3273</v>
      </c>
      <c r="E34" s="30"/>
      <c r="F34" s="30"/>
      <c r="G34" s="9">
        <v>641</v>
      </c>
      <c r="H34" s="32">
        <v>5097</v>
      </c>
      <c r="I34" s="30"/>
      <c r="J34" s="30"/>
      <c r="K34" s="9">
        <v>289</v>
      </c>
      <c r="L34" s="32">
        <v>11163</v>
      </c>
      <c r="M34" s="30"/>
      <c r="N34" s="30"/>
      <c r="O34" s="9">
        <v>743</v>
      </c>
      <c r="P34" s="32">
        <v>46442</v>
      </c>
      <c r="Q34" s="30"/>
      <c r="R34" s="30"/>
      <c r="S34" s="9">
        <v>381</v>
      </c>
    </row>
    <row r="35" spans="1:19" ht="12" customHeight="1">
      <c r="A35" s="30" t="s">
        <v>30</v>
      </c>
      <c r="B35" s="30"/>
      <c r="C35" s="30"/>
      <c r="D35" s="31">
        <v>0</v>
      </c>
      <c r="E35" s="30"/>
      <c r="F35" s="30"/>
      <c r="G35" s="9">
        <v>220</v>
      </c>
      <c r="H35" s="31">
        <v>169</v>
      </c>
      <c r="I35" s="30"/>
      <c r="J35" s="30"/>
      <c r="K35" s="9">
        <v>193</v>
      </c>
      <c r="L35" s="32">
        <v>1082</v>
      </c>
      <c r="M35" s="30"/>
      <c r="N35" s="30"/>
      <c r="O35" s="9">
        <v>743</v>
      </c>
      <c r="P35" s="31">
        <v>45</v>
      </c>
      <c r="Q35" s="30"/>
      <c r="R35" s="30"/>
      <c r="S35" s="9">
        <v>72</v>
      </c>
    </row>
    <row r="36" spans="1:19" ht="12" customHeight="1">
      <c r="A36" s="30" t="s">
        <v>41</v>
      </c>
      <c r="B36" s="30"/>
      <c r="C36" s="30"/>
      <c r="D36" s="32">
        <v>1642</v>
      </c>
      <c r="E36" s="30"/>
      <c r="F36" s="30"/>
      <c r="G36" s="9">
        <v>658</v>
      </c>
      <c r="H36" s="32">
        <v>2888</v>
      </c>
      <c r="I36" s="30"/>
      <c r="J36" s="30"/>
      <c r="K36" s="9">
        <v>356</v>
      </c>
      <c r="L36" s="32">
        <v>6136</v>
      </c>
      <c r="M36" s="30"/>
      <c r="N36" s="30"/>
      <c r="O36" s="9">
        <v>275</v>
      </c>
      <c r="P36" s="32">
        <v>26930</v>
      </c>
      <c r="Q36" s="30"/>
      <c r="R36" s="30"/>
      <c r="S36" s="9">
        <v>460</v>
      </c>
    </row>
    <row r="37" spans="1:19" ht="12" customHeight="1">
      <c r="A37" s="30" t="s">
        <v>28</v>
      </c>
      <c r="B37" s="30"/>
      <c r="C37" s="30"/>
      <c r="D37" s="32">
        <v>1642</v>
      </c>
      <c r="E37" s="30"/>
      <c r="F37" s="30"/>
      <c r="G37" s="9">
        <v>658</v>
      </c>
      <c r="H37" s="32">
        <v>2888</v>
      </c>
      <c r="I37" s="30"/>
      <c r="J37" s="30"/>
      <c r="K37" s="9">
        <v>356</v>
      </c>
      <c r="L37" s="32">
        <v>5613</v>
      </c>
      <c r="M37" s="30"/>
      <c r="N37" s="30"/>
      <c r="O37" s="9">
        <v>559</v>
      </c>
      <c r="P37" s="32">
        <v>26864</v>
      </c>
      <c r="Q37" s="30"/>
      <c r="R37" s="30"/>
      <c r="S37" s="9">
        <v>474</v>
      </c>
    </row>
    <row r="38" spans="1:19" ht="12" customHeight="1">
      <c r="A38" s="30" t="s">
        <v>30</v>
      </c>
      <c r="B38" s="30"/>
      <c r="C38" s="30"/>
      <c r="D38" s="31">
        <v>0</v>
      </c>
      <c r="E38" s="30"/>
      <c r="F38" s="30"/>
      <c r="G38" s="9">
        <v>220</v>
      </c>
      <c r="H38" s="31">
        <v>0</v>
      </c>
      <c r="I38" s="30"/>
      <c r="J38" s="30"/>
      <c r="K38" s="9">
        <v>220</v>
      </c>
      <c r="L38" s="31">
        <v>523</v>
      </c>
      <c r="M38" s="30"/>
      <c r="N38" s="30"/>
      <c r="O38" s="9">
        <v>491</v>
      </c>
      <c r="P38" s="31">
        <v>66</v>
      </c>
      <c r="Q38" s="30"/>
      <c r="R38" s="30"/>
      <c r="S38" s="9">
        <v>107</v>
      </c>
    </row>
    <row r="41" spans="1:7" ht="12" customHeight="1">
      <c r="A41" s="44" t="s">
        <v>17</v>
      </c>
      <c r="B41" s="44"/>
      <c r="C41" s="44"/>
      <c r="D41" s="44"/>
      <c r="E41" s="8"/>
      <c r="F41" s="8"/>
      <c r="G41" s="8"/>
    </row>
    <row r="42" spans="1:7" ht="12" customHeight="1">
      <c r="A42" s="44" t="s">
        <v>18</v>
      </c>
      <c r="B42" s="44"/>
      <c r="C42" s="44"/>
      <c r="D42" s="44"/>
      <c r="E42" s="8"/>
      <c r="F42" s="8"/>
      <c r="G42" s="8"/>
    </row>
    <row r="43" spans="1:7" ht="12" customHeight="1">
      <c r="A43" s="8" t="s">
        <v>19</v>
      </c>
      <c r="B43" s="44" t="s">
        <v>20</v>
      </c>
      <c r="C43" s="44"/>
      <c r="D43" s="44"/>
      <c r="E43" s="44"/>
      <c r="F43" s="8"/>
      <c r="G43" s="8"/>
    </row>
    <row r="44" spans="1:7" ht="12.75" customHeight="1">
      <c r="A44" s="8"/>
      <c r="B44" s="44"/>
      <c r="C44" s="44"/>
      <c r="D44" s="44"/>
      <c r="E44" s="44"/>
      <c r="F44" s="8"/>
      <c r="G44" s="8"/>
    </row>
    <row r="45" spans="1:7" ht="12" customHeight="1">
      <c r="A45" s="8" t="s">
        <v>19</v>
      </c>
      <c r="B45" s="44" t="s">
        <v>21</v>
      </c>
      <c r="C45" s="44"/>
      <c r="D45" s="44"/>
      <c r="E45" s="44"/>
      <c r="F45" s="8"/>
      <c r="G45" s="8"/>
    </row>
    <row r="46" spans="1:19" ht="28.5" customHeight="1">
      <c r="A46" s="8"/>
      <c r="B46" s="8"/>
      <c r="C46" s="8"/>
      <c r="D46" s="8"/>
      <c r="E46" s="45" t="s">
        <v>1</v>
      </c>
      <c r="F46" s="45"/>
      <c r="G46" s="45"/>
      <c r="H46" s="33" t="s">
        <v>7</v>
      </c>
      <c r="I46" s="33"/>
      <c r="J46" s="33"/>
      <c r="K46" s="33"/>
      <c r="L46" s="33" t="s">
        <v>2</v>
      </c>
      <c r="M46" s="34"/>
      <c r="N46" s="34"/>
      <c r="O46" s="34"/>
      <c r="P46" s="33" t="s">
        <v>8</v>
      </c>
      <c r="Q46" s="33"/>
      <c r="R46" s="33"/>
      <c r="S46" s="33"/>
    </row>
    <row r="47" spans="1:19" ht="12" customHeight="1">
      <c r="A47" s="35"/>
      <c r="B47" s="36"/>
      <c r="C47" s="37"/>
      <c r="D47" s="30" t="s">
        <v>22</v>
      </c>
      <c r="E47" s="30"/>
      <c r="F47" s="30"/>
      <c r="G47" s="30"/>
      <c r="H47" s="41" t="s">
        <v>22</v>
      </c>
      <c r="I47" s="42"/>
      <c r="J47" s="42"/>
      <c r="K47" s="43"/>
      <c r="L47" s="30" t="s">
        <v>22</v>
      </c>
      <c r="M47" s="30"/>
      <c r="N47" s="30"/>
      <c r="O47" s="30"/>
      <c r="P47" s="30" t="s">
        <v>22</v>
      </c>
      <c r="Q47" s="30"/>
      <c r="R47" s="30"/>
      <c r="S47" s="30"/>
    </row>
    <row r="48" spans="1:25" ht="12" customHeight="1">
      <c r="A48" s="38"/>
      <c r="B48" s="39"/>
      <c r="C48" s="40"/>
      <c r="D48" s="30" t="s">
        <v>23</v>
      </c>
      <c r="E48" s="30"/>
      <c r="F48" s="30"/>
      <c r="G48" s="9" t="s">
        <v>24</v>
      </c>
      <c r="H48" s="30" t="s">
        <v>23</v>
      </c>
      <c r="I48" s="30"/>
      <c r="J48" s="30"/>
      <c r="K48" s="9" t="s">
        <v>24</v>
      </c>
      <c r="L48" s="30" t="s">
        <v>23</v>
      </c>
      <c r="M48" s="30"/>
      <c r="N48" s="30"/>
      <c r="O48" s="9" t="s">
        <v>24</v>
      </c>
      <c r="P48" s="30" t="s">
        <v>23</v>
      </c>
      <c r="Q48" s="30"/>
      <c r="R48" s="30"/>
      <c r="S48" s="9" t="s">
        <v>24</v>
      </c>
      <c r="V48" t="s">
        <v>1</v>
      </c>
      <c r="W48" t="s">
        <v>7</v>
      </c>
      <c r="X48" t="s">
        <v>2</v>
      </c>
      <c r="Y48" t="s">
        <v>8</v>
      </c>
    </row>
    <row r="49" spans="1:25" ht="12" customHeight="1">
      <c r="A49" s="30" t="s">
        <v>25</v>
      </c>
      <c r="B49" s="30"/>
      <c r="C49" s="30"/>
      <c r="D49" s="32">
        <v>75665</v>
      </c>
      <c r="E49" s="30"/>
      <c r="F49" s="30"/>
      <c r="G49" s="10">
        <v>2048</v>
      </c>
      <c r="H49" s="32">
        <v>99076</v>
      </c>
      <c r="I49" s="30"/>
      <c r="J49" s="30"/>
      <c r="K49" s="10">
        <v>4179</v>
      </c>
      <c r="L49" s="32">
        <v>397359</v>
      </c>
      <c r="M49" s="30"/>
      <c r="N49" s="30"/>
      <c r="O49" s="9">
        <v>463</v>
      </c>
      <c r="P49" s="32">
        <v>576441</v>
      </c>
      <c r="Q49" s="30"/>
      <c r="R49" s="30"/>
      <c r="S49" s="10">
        <v>1250</v>
      </c>
      <c r="U49" t="s">
        <v>26</v>
      </c>
      <c r="V49" s="11">
        <f>D52+D55+D58+D61+D64+D67+D70</f>
        <v>4741</v>
      </c>
      <c r="W49" s="11">
        <f>H52+H55+H58+H61+H64+H67+H70</f>
        <v>13083</v>
      </c>
      <c r="X49">
        <f>L52+L55+L58+L61+L64+L67+L70</f>
        <v>105389</v>
      </c>
      <c r="Y49" s="11">
        <f>P52+P55+P58+P61+P64+P67+P70</f>
        <v>40678</v>
      </c>
    </row>
    <row r="50" spans="1:25" ht="12" customHeight="1">
      <c r="A50" s="30" t="s">
        <v>27</v>
      </c>
      <c r="B50" s="30"/>
      <c r="C50" s="30"/>
      <c r="D50" s="32">
        <v>4971</v>
      </c>
      <c r="E50" s="30"/>
      <c r="F50" s="30"/>
      <c r="G50" s="9">
        <v>685</v>
      </c>
      <c r="H50" s="32">
        <v>7737</v>
      </c>
      <c r="I50" s="30"/>
      <c r="J50" s="30"/>
      <c r="K50" s="10">
        <v>1824</v>
      </c>
      <c r="L50" s="32">
        <v>44245</v>
      </c>
      <c r="M50" s="30"/>
      <c r="N50" s="30"/>
      <c r="O50" s="10">
        <v>1264</v>
      </c>
      <c r="P50" s="32">
        <v>34849</v>
      </c>
      <c r="Q50" s="30"/>
      <c r="R50" s="30"/>
      <c r="S50" s="10">
        <v>1186</v>
      </c>
      <c r="U50" t="s">
        <v>6</v>
      </c>
      <c r="V50" s="11">
        <f>D50+D53+D56+D59+D62+D65+D68</f>
        <v>70831</v>
      </c>
      <c r="W50" s="11">
        <f>H50+H53+H56+H59+H62+H65+H68</f>
        <v>91239</v>
      </c>
      <c r="X50">
        <f>L50+L53+L56+L59+L62+L65+L68</f>
        <v>380197</v>
      </c>
      <c r="Y50">
        <f>P50+P53+P56+P59+P62+P65+P68</f>
        <v>506495</v>
      </c>
    </row>
    <row r="51" spans="1:25" ht="12" customHeight="1">
      <c r="A51" s="30" t="s">
        <v>28</v>
      </c>
      <c r="B51" s="30"/>
      <c r="C51" s="30"/>
      <c r="D51" s="32">
        <v>4699</v>
      </c>
      <c r="E51" s="30"/>
      <c r="F51" s="30"/>
      <c r="G51" s="9">
        <v>707</v>
      </c>
      <c r="H51" s="32">
        <v>7126</v>
      </c>
      <c r="I51" s="30"/>
      <c r="J51" s="30"/>
      <c r="K51" s="10">
        <v>1927</v>
      </c>
      <c r="L51" s="32">
        <v>40198</v>
      </c>
      <c r="M51" s="30"/>
      <c r="N51" s="30"/>
      <c r="O51" s="10">
        <v>2282</v>
      </c>
      <c r="P51" s="32">
        <v>33426</v>
      </c>
      <c r="Q51" s="30"/>
      <c r="R51" s="30"/>
      <c r="S51" s="10">
        <v>1446</v>
      </c>
      <c r="U51" t="s">
        <v>29</v>
      </c>
      <c r="V51" s="12">
        <f>V49/V50</f>
        <v>0.06693396958958649</v>
      </c>
      <c r="W51" s="12">
        <f>W49/W50</f>
        <v>0.1433926281524348</v>
      </c>
      <c r="X51" s="12">
        <f>X49/X50</f>
        <v>0.2771957695615694</v>
      </c>
      <c r="Y51" s="12">
        <f>Y49/Y50</f>
        <v>0.08031273753936366</v>
      </c>
    </row>
    <row r="52" spans="1:25" ht="12" customHeight="1">
      <c r="A52" s="30" t="s">
        <v>30</v>
      </c>
      <c r="B52" s="30"/>
      <c r="C52" s="30"/>
      <c r="D52" s="31">
        <v>272</v>
      </c>
      <c r="E52" s="30"/>
      <c r="F52" s="30"/>
      <c r="G52" s="9">
        <v>310</v>
      </c>
      <c r="H52" s="31">
        <v>611</v>
      </c>
      <c r="I52" s="30"/>
      <c r="J52" s="30"/>
      <c r="K52" s="9">
        <v>593</v>
      </c>
      <c r="L52" s="32">
        <v>4047</v>
      </c>
      <c r="M52" s="30"/>
      <c r="N52" s="30"/>
      <c r="O52" s="10">
        <v>1830</v>
      </c>
      <c r="P52" s="32">
        <v>1423</v>
      </c>
      <c r="Q52" s="30"/>
      <c r="R52" s="30"/>
      <c r="S52" s="9">
        <v>891</v>
      </c>
      <c r="U52" t="s">
        <v>31</v>
      </c>
      <c r="V52" s="13">
        <f>SQRT(SUMSQ(G52,G55,G58,G61,G64,G67,G70))</f>
        <v>1136.3212573915882</v>
      </c>
      <c r="W52" s="13">
        <f>SQRT(SUMSQ(K52,K55,K58,K61,K64,K67,K70))</f>
        <v>2440.379683573849</v>
      </c>
      <c r="X52" s="13">
        <f>SQRT(SUMSQ(O52,O55,O58,O61,O64,O67,O70))</f>
        <v>6959.632605245768</v>
      </c>
      <c r="Y52" s="13">
        <f>SQRT(SUMSQ(S52,S55,S58,S61,S64,S67,S70))</f>
        <v>4120.471938989514</v>
      </c>
    </row>
    <row r="53" spans="1:25" ht="12" customHeight="1">
      <c r="A53" s="30" t="s">
        <v>32</v>
      </c>
      <c r="B53" s="30"/>
      <c r="C53" s="30"/>
      <c r="D53" s="32">
        <v>10492</v>
      </c>
      <c r="E53" s="30"/>
      <c r="F53" s="30"/>
      <c r="G53" s="9">
        <v>845</v>
      </c>
      <c r="H53" s="32">
        <v>16302</v>
      </c>
      <c r="I53" s="30"/>
      <c r="J53" s="30"/>
      <c r="K53" s="10">
        <v>1957</v>
      </c>
      <c r="L53" s="32">
        <v>82028</v>
      </c>
      <c r="M53" s="30"/>
      <c r="N53" s="30"/>
      <c r="O53" s="10">
        <v>1277</v>
      </c>
      <c r="P53" s="32">
        <v>59697</v>
      </c>
      <c r="Q53" s="30"/>
      <c r="R53" s="30"/>
      <c r="S53" s="10">
        <v>1154</v>
      </c>
      <c r="U53" t="s">
        <v>33</v>
      </c>
      <c r="V53" s="13">
        <f>SQRT(SUMSQ(G50,G53,G56,G59,G62,G65,G68))</f>
        <v>1757.197769176822</v>
      </c>
      <c r="W53" s="13">
        <f>SQRT(SUMSQ(K50,K53,K56,K59,K62,K65,K68))</f>
        <v>3322.654812044128</v>
      </c>
      <c r="X53" s="13">
        <f>SQRT(SUMSQ(O50,O53,O56,O59,O62,O65,O68))</f>
        <v>1828.8846327748506</v>
      </c>
      <c r="Y53" s="13">
        <f>SQRT(SUMSQ(S50,S53,S56,S59,S62,S65,S68))</f>
        <v>1919.2253645676944</v>
      </c>
    </row>
    <row r="54" spans="1:25" ht="12" customHeight="1">
      <c r="A54" s="30" t="s">
        <v>28</v>
      </c>
      <c r="B54" s="30"/>
      <c r="C54" s="30"/>
      <c r="D54" s="32">
        <v>10314</v>
      </c>
      <c r="E54" s="30"/>
      <c r="F54" s="30"/>
      <c r="G54" s="9">
        <v>834</v>
      </c>
      <c r="H54" s="32">
        <v>15273</v>
      </c>
      <c r="I54" s="30"/>
      <c r="J54" s="30"/>
      <c r="K54" s="10">
        <v>1946</v>
      </c>
      <c r="L54" s="32">
        <v>71085</v>
      </c>
      <c r="M54" s="30"/>
      <c r="N54" s="30"/>
      <c r="O54" s="10">
        <v>2705</v>
      </c>
      <c r="P54" s="32">
        <v>57836</v>
      </c>
      <c r="Q54" s="30"/>
      <c r="R54" s="30"/>
      <c r="S54" s="10">
        <v>1395</v>
      </c>
      <c r="U54" t="s">
        <v>34</v>
      </c>
      <c r="V54" s="12">
        <f>(SQRT(V52^2-(V51^2*V53^2)))/V50</f>
        <v>0.01595654255708955</v>
      </c>
      <c r="W54" s="12">
        <f>(SQRT(W52^2-(W51^2*W53^2)))/W50</f>
        <v>0.0262324102253379</v>
      </c>
      <c r="X54" s="12">
        <f>(SQRT(X52^2-(X51^2*X53^2)))/X50</f>
        <v>0.018256703469543136</v>
      </c>
      <c r="Y54" s="12">
        <f>(SQRT(Y52^2-(Y51^2*Y53^2)))/Y50</f>
        <v>0.008129572720264776</v>
      </c>
    </row>
    <row r="55" spans="1:25" ht="12" customHeight="1">
      <c r="A55" s="30" t="s">
        <v>30</v>
      </c>
      <c r="B55" s="30"/>
      <c r="C55" s="30"/>
      <c r="D55" s="31">
        <v>178</v>
      </c>
      <c r="E55" s="30"/>
      <c r="F55" s="30"/>
      <c r="G55" s="9">
        <v>187</v>
      </c>
      <c r="H55" s="32">
        <v>1029</v>
      </c>
      <c r="I55" s="30"/>
      <c r="J55" s="30"/>
      <c r="K55" s="9">
        <v>792</v>
      </c>
      <c r="L55" s="32">
        <v>10943</v>
      </c>
      <c r="M55" s="30"/>
      <c r="N55" s="30"/>
      <c r="O55" s="10">
        <v>2528</v>
      </c>
      <c r="P55" s="32">
        <v>1861</v>
      </c>
      <c r="Q55" s="30"/>
      <c r="R55" s="30"/>
      <c r="S55" s="9">
        <v>743</v>
      </c>
      <c r="U55" t="s">
        <v>12</v>
      </c>
      <c r="V55" s="12">
        <f>V51+V54</f>
        <v>0.08289051214667603</v>
      </c>
      <c r="W55" s="12">
        <f>W51+W54</f>
        <v>0.1696250383777727</v>
      </c>
      <c r="X55" s="12">
        <f>X51+X54</f>
        <v>0.2954524730311125</v>
      </c>
      <c r="Y55" s="12">
        <f>Y51+Y54</f>
        <v>0.08844231025962844</v>
      </c>
    </row>
    <row r="56" spans="1:25" ht="12" customHeight="1">
      <c r="A56" s="30" t="s">
        <v>35</v>
      </c>
      <c r="B56" s="30"/>
      <c r="C56" s="30"/>
      <c r="D56" s="32">
        <v>8362</v>
      </c>
      <c r="E56" s="30"/>
      <c r="F56" s="30"/>
      <c r="G56" s="9">
        <v>452</v>
      </c>
      <c r="H56" s="32">
        <v>11045</v>
      </c>
      <c r="I56" s="30"/>
      <c r="J56" s="30"/>
      <c r="K56" s="9">
        <v>640</v>
      </c>
      <c r="L56" s="32">
        <v>45350</v>
      </c>
      <c r="M56" s="30"/>
      <c r="N56" s="30"/>
      <c r="O56" s="9">
        <v>156</v>
      </c>
      <c r="P56" s="32">
        <v>44756</v>
      </c>
      <c r="Q56" s="30"/>
      <c r="R56" s="30"/>
      <c r="S56" s="9">
        <v>395</v>
      </c>
      <c r="U56" t="s">
        <v>11</v>
      </c>
      <c r="V56" s="12">
        <f>V51-V54</f>
        <v>0.05097742703249694</v>
      </c>
      <c r="W56" s="12">
        <f>W51-W54</f>
        <v>0.11716021792709691</v>
      </c>
      <c r="X56" s="12">
        <f>X51-X54</f>
        <v>0.25893906609202627</v>
      </c>
      <c r="Y56" s="12">
        <f>Y51-Y54</f>
        <v>0.07218316481909888</v>
      </c>
    </row>
    <row r="57" spans="1:19" ht="12" customHeight="1">
      <c r="A57" s="30" t="s">
        <v>28</v>
      </c>
      <c r="B57" s="30"/>
      <c r="C57" s="30"/>
      <c r="D57" s="32">
        <v>7093</v>
      </c>
      <c r="E57" s="30"/>
      <c r="F57" s="30"/>
      <c r="G57" s="9">
        <v>641</v>
      </c>
      <c r="H57" s="32">
        <v>8795</v>
      </c>
      <c r="I57" s="30"/>
      <c r="J57" s="30"/>
      <c r="K57" s="9">
        <v>992</v>
      </c>
      <c r="L57" s="32">
        <v>30463</v>
      </c>
      <c r="M57" s="30"/>
      <c r="N57" s="30"/>
      <c r="O57" s="10">
        <v>2676</v>
      </c>
      <c r="P57" s="32">
        <v>39563</v>
      </c>
      <c r="Q57" s="30"/>
      <c r="R57" s="30"/>
      <c r="S57" s="10">
        <v>1201</v>
      </c>
    </row>
    <row r="58" spans="1:25" ht="12" customHeight="1">
      <c r="A58" s="30" t="s">
        <v>30</v>
      </c>
      <c r="B58" s="30"/>
      <c r="C58" s="30"/>
      <c r="D58" s="32">
        <v>1269</v>
      </c>
      <c r="E58" s="30"/>
      <c r="F58" s="30"/>
      <c r="G58" s="9">
        <v>572</v>
      </c>
      <c r="H58" s="32">
        <v>2250</v>
      </c>
      <c r="I58" s="30"/>
      <c r="J58" s="30"/>
      <c r="K58" s="9">
        <v>983</v>
      </c>
      <c r="L58" s="32">
        <v>14887</v>
      </c>
      <c r="M58" s="30"/>
      <c r="N58" s="30"/>
      <c r="O58" s="10">
        <v>2670</v>
      </c>
      <c r="P58" s="32">
        <v>5193</v>
      </c>
      <c r="Q58" s="30"/>
      <c r="R58" s="30"/>
      <c r="S58" s="10">
        <v>1187</v>
      </c>
      <c r="U58" t="s">
        <v>42</v>
      </c>
      <c r="V58">
        <f>V50/SUM(V50:Y50)</f>
        <v>0.06753772543246228</v>
      </c>
      <c r="W58">
        <f>W50/SUM(V50:Z50)</f>
        <v>0.08699685915393578</v>
      </c>
      <c r="X58">
        <f>X50/SUM(V50:AA50)</f>
        <v>0.36251980907012266</v>
      </c>
      <c r="Y58">
        <f>Y50/SUM(V50:AB50)</f>
        <v>0.4829456063434793</v>
      </c>
    </row>
    <row r="59" spans="1:19" ht="12" customHeight="1">
      <c r="A59" s="30" t="s">
        <v>36</v>
      </c>
      <c r="B59" s="30"/>
      <c r="C59" s="30"/>
      <c r="D59" s="32">
        <v>18165</v>
      </c>
      <c r="E59" s="30"/>
      <c r="F59" s="30"/>
      <c r="G59" s="9">
        <v>791</v>
      </c>
      <c r="H59" s="32">
        <v>17269</v>
      </c>
      <c r="I59" s="30"/>
      <c r="J59" s="30"/>
      <c r="K59" s="9">
        <v>726</v>
      </c>
      <c r="L59" s="32">
        <v>77287</v>
      </c>
      <c r="M59" s="30"/>
      <c r="N59" s="30"/>
      <c r="O59" s="9">
        <v>246</v>
      </c>
      <c r="P59" s="32">
        <v>116928</v>
      </c>
      <c r="Q59" s="30"/>
      <c r="R59" s="30"/>
      <c r="S59" s="9">
        <v>604</v>
      </c>
    </row>
    <row r="60" spans="1:19" ht="12" customHeight="1">
      <c r="A60" s="30" t="s">
        <v>28</v>
      </c>
      <c r="B60" s="30"/>
      <c r="C60" s="30"/>
      <c r="D60" s="32">
        <v>17113</v>
      </c>
      <c r="E60" s="30"/>
      <c r="F60" s="30"/>
      <c r="G60" s="10">
        <v>1003</v>
      </c>
      <c r="H60" s="32">
        <v>13227</v>
      </c>
      <c r="I60" s="30"/>
      <c r="J60" s="30"/>
      <c r="K60" s="10">
        <v>1656</v>
      </c>
      <c r="L60" s="32">
        <v>43195</v>
      </c>
      <c r="M60" s="30"/>
      <c r="N60" s="30"/>
      <c r="O60" s="10">
        <v>3963</v>
      </c>
      <c r="P60" s="32">
        <v>102199</v>
      </c>
      <c r="Q60" s="30"/>
      <c r="R60" s="30"/>
      <c r="S60" s="10">
        <v>2752</v>
      </c>
    </row>
    <row r="61" spans="1:19" ht="12" customHeight="1">
      <c r="A61" s="30" t="s">
        <v>30</v>
      </c>
      <c r="B61" s="30"/>
      <c r="C61" s="30"/>
      <c r="D61" s="32">
        <v>1052</v>
      </c>
      <c r="E61" s="30"/>
      <c r="F61" s="30"/>
      <c r="G61" s="9">
        <v>498</v>
      </c>
      <c r="H61" s="32">
        <v>4042</v>
      </c>
      <c r="I61" s="30"/>
      <c r="J61" s="30"/>
      <c r="K61" s="10">
        <v>1425</v>
      </c>
      <c r="L61" s="32">
        <v>34092</v>
      </c>
      <c r="M61" s="30"/>
      <c r="N61" s="30"/>
      <c r="O61" s="10">
        <v>3951</v>
      </c>
      <c r="P61" s="32">
        <v>14729</v>
      </c>
      <c r="Q61" s="30"/>
      <c r="R61" s="30"/>
      <c r="S61" s="10">
        <v>2759</v>
      </c>
    </row>
    <row r="62" spans="1:23" ht="12" customHeight="1">
      <c r="A62" s="30" t="s">
        <v>37</v>
      </c>
      <c r="B62" s="30"/>
      <c r="C62" s="30"/>
      <c r="D62" s="32">
        <v>14122</v>
      </c>
      <c r="E62" s="30"/>
      <c r="F62" s="30"/>
      <c r="G62" s="9">
        <v>858</v>
      </c>
      <c r="H62" s="32">
        <v>15033</v>
      </c>
      <c r="I62" s="30"/>
      <c r="J62" s="30"/>
      <c r="K62" s="10">
        <v>1633</v>
      </c>
      <c r="L62" s="32">
        <v>61962</v>
      </c>
      <c r="M62" s="30"/>
      <c r="N62" s="30"/>
      <c r="O62" s="9">
        <v>101</v>
      </c>
      <c r="P62" s="32">
        <v>91766</v>
      </c>
      <c r="Q62" s="30"/>
      <c r="R62" s="30"/>
      <c r="S62" s="9">
        <v>263</v>
      </c>
      <c r="U62" s="11"/>
      <c r="V62" s="11"/>
      <c r="W62" s="12"/>
    </row>
    <row r="63" spans="1:19" ht="12" customHeight="1">
      <c r="A63" s="30" t="s">
        <v>28</v>
      </c>
      <c r="B63" s="30"/>
      <c r="C63" s="30"/>
      <c r="D63" s="32">
        <v>13122</v>
      </c>
      <c r="E63" s="30"/>
      <c r="F63" s="30"/>
      <c r="G63" s="10">
        <v>1020</v>
      </c>
      <c r="H63" s="32">
        <v>12493</v>
      </c>
      <c r="I63" s="30"/>
      <c r="J63" s="30"/>
      <c r="K63" s="10">
        <v>1967</v>
      </c>
      <c r="L63" s="32">
        <v>38528</v>
      </c>
      <c r="M63" s="30"/>
      <c r="N63" s="30"/>
      <c r="O63" s="10">
        <v>3173</v>
      </c>
      <c r="P63" s="32">
        <v>84482</v>
      </c>
      <c r="Q63" s="30"/>
      <c r="R63" s="30"/>
      <c r="S63" s="10">
        <v>1590</v>
      </c>
    </row>
    <row r="64" spans="1:19" ht="12" customHeight="1">
      <c r="A64" s="30" t="s">
        <v>30</v>
      </c>
      <c r="B64" s="30"/>
      <c r="C64" s="30"/>
      <c r="D64" s="32">
        <v>1000</v>
      </c>
      <c r="E64" s="30"/>
      <c r="F64" s="30"/>
      <c r="G64" s="9">
        <v>577</v>
      </c>
      <c r="H64" s="32">
        <v>2540</v>
      </c>
      <c r="I64" s="30"/>
      <c r="J64" s="30"/>
      <c r="K64" s="9">
        <v>987</v>
      </c>
      <c r="L64" s="32">
        <v>23434</v>
      </c>
      <c r="M64" s="30"/>
      <c r="N64" s="30"/>
      <c r="O64" s="10">
        <v>3166</v>
      </c>
      <c r="P64" s="32">
        <v>7284</v>
      </c>
      <c r="Q64" s="30"/>
      <c r="R64" s="30"/>
      <c r="S64" s="10">
        <v>1548</v>
      </c>
    </row>
    <row r="65" spans="1:19" ht="12" customHeight="1">
      <c r="A65" s="30" t="s">
        <v>38</v>
      </c>
      <c r="B65" s="30"/>
      <c r="C65" s="30"/>
      <c r="D65" s="32">
        <v>9536</v>
      </c>
      <c r="E65" s="30"/>
      <c r="F65" s="30"/>
      <c r="G65" s="9">
        <v>371</v>
      </c>
      <c r="H65" s="32">
        <v>12767</v>
      </c>
      <c r="I65" s="30"/>
      <c r="J65" s="30"/>
      <c r="K65" s="9">
        <v>319</v>
      </c>
      <c r="L65" s="32">
        <v>42952</v>
      </c>
      <c r="M65" s="30"/>
      <c r="N65" s="30"/>
      <c r="O65" s="9">
        <v>5</v>
      </c>
      <c r="P65" s="32">
        <v>81950</v>
      </c>
      <c r="Q65" s="30"/>
      <c r="R65" s="30"/>
      <c r="S65" s="9">
        <v>252</v>
      </c>
    </row>
    <row r="66" spans="1:19" ht="12" customHeight="1">
      <c r="A66" s="30" t="s">
        <v>28</v>
      </c>
      <c r="B66" s="30"/>
      <c r="C66" s="30"/>
      <c r="D66" s="32">
        <v>8927</v>
      </c>
      <c r="E66" s="30"/>
      <c r="F66" s="30"/>
      <c r="G66" s="9">
        <v>565</v>
      </c>
      <c r="H66" s="32">
        <v>11403</v>
      </c>
      <c r="I66" s="30"/>
      <c r="J66" s="30"/>
      <c r="K66" s="9">
        <v>752</v>
      </c>
      <c r="L66" s="32">
        <v>30884</v>
      </c>
      <c r="M66" s="30"/>
      <c r="N66" s="30"/>
      <c r="O66" s="10">
        <v>2029</v>
      </c>
      <c r="P66" s="32">
        <v>76450</v>
      </c>
      <c r="Q66" s="30"/>
      <c r="R66" s="30"/>
      <c r="S66" s="10">
        <v>1406</v>
      </c>
    </row>
    <row r="67" spans="1:19" ht="12" customHeight="1">
      <c r="A67" s="30" t="s">
        <v>30</v>
      </c>
      <c r="B67" s="30"/>
      <c r="C67" s="30"/>
      <c r="D67" s="31">
        <v>609</v>
      </c>
      <c r="E67" s="30"/>
      <c r="F67" s="30"/>
      <c r="G67" s="9">
        <v>398</v>
      </c>
      <c r="H67" s="32">
        <v>1364</v>
      </c>
      <c r="I67" s="30"/>
      <c r="J67" s="30"/>
      <c r="K67" s="9">
        <v>681</v>
      </c>
      <c r="L67" s="32">
        <v>12068</v>
      </c>
      <c r="M67" s="30"/>
      <c r="N67" s="30"/>
      <c r="O67" s="10">
        <v>2029</v>
      </c>
      <c r="P67" s="32">
        <v>5500</v>
      </c>
      <c r="Q67" s="30"/>
      <c r="R67" s="30"/>
      <c r="S67" s="10">
        <v>1426</v>
      </c>
    </row>
    <row r="68" spans="1:19" ht="12" customHeight="1">
      <c r="A68" s="30" t="s">
        <v>39</v>
      </c>
      <c r="B68" s="30"/>
      <c r="C68" s="30"/>
      <c r="D68" s="32">
        <v>5183</v>
      </c>
      <c r="E68" s="30"/>
      <c r="F68" s="30"/>
      <c r="G68" s="9">
        <v>448</v>
      </c>
      <c r="H68" s="32">
        <v>11086</v>
      </c>
      <c r="I68" s="30"/>
      <c r="J68" s="30"/>
      <c r="K68" s="9">
        <v>422</v>
      </c>
      <c r="L68" s="32">
        <v>26373</v>
      </c>
      <c r="M68" s="30"/>
      <c r="N68" s="30"/>
      <c r="O68" s="9">
        <v>146</v>
      </c>
      <c r="P68" s="32">
        <v>76549</v>
      </c>
      <c r="Q68" s="30"/>
      <c r="R68" s="30"/>
      <c r="S68" s="9">
        <v>540</v>
      </c>
    </row>
    <row r="69" spans="1:19" ht="12" customHeight="1">
      <c r="A69" s="30" t="s">
        <v>28</v>
      </c>
      <c r="B69" s="30"/>
      <c r="C69" s="30"/>
      <c r="D69" s="32">
        <v>4822</v>
      </c>
      <c r="E69" s="30"/>
      <c r="F69" s="30"/>
      <c r="G69" s="9">
        <v>487</v>
      </c>
      <c r="H69" s="32">
        <v>9839</v>
      </c>
      <c r="I69" s="30"/>
      <c r="J69" s="30"/>
      <c r="K69" s="9">
        <v>838</v>
      </c>
      <c r="L69" s="32">
        <v>20455</v>
      </c>
      <c r="M69" s="30"/>
      <c r="N69" s="30"/>
      <c r="O69" s="10">
        <v>1341</v>
      </c>
      <c r="P69" s="32">
        <v>71861</v>
      </c>
      <c r="Q69" s="30"/>
      <c r="R69" s="30"/>
      <c r="S69" s="10">
        <v>1563</v>
      </c>
    </row>
    <row r="70" spans="1:19" ht="12" customHeight="1">
      <c r="A70" s="30" t="s">
        <v>30</v>
      </c>
      <c r="B70" s="30"/>
      <c r="C70" s="30"/>
      <c r="D70" s="31">
        <v>361</v>
      </c>
      <c r="E70" s="30"/>
      <c r="F70" s="30"/>
      <c r="G70" s="9">
        <v>306</v>
      </c>
      <c r="H70" s="32">
        <v>1247</v>
      </c>
      <c r="I70" s="30"/>
      <c r="J70" s="30"/>
      <c r="K70" s="9">
        <v>736</v>
      </c>
      <c r="L70" s="32">
        <v>5918</v>
      </c>
      <c r="M70" s="30"/>
      <c r="N70" s="30"/>
      <c r="O70" s="10">
        <v>1348</v>
      </c>
      <c r="P70" s="32">
        <v>4688</v>
      </c>
      <c r="Q70" s="30"/>
      <c r="R70" s="30"/>
      <c r="S70" s="10">
        <v>1477</v>
      </c>
    </row>
    <row r="71" spans="1:19" ht="12" customHeight="1">
      <c r="A71" s="30" t="s">
        <v>40</v>
      </c>
      <c r="B71" s="30"/>
      <c r="C71" s="30"/>
      <c r="D71" s="32">
        <v>3189</v>
      </c>
      <c r="E71" s="30"/>
      <c r="F71" s="30"/>
      <c r="G71" s="9">
        <v>570</v>
      </c>
      <c r="H71" s="32">
        <v>4933</v>
      </c>
      <c r="I71" s="30"/>
      <c r="J71" s="30"/>
      <c r="K71" s="9">
        <v>364</v>
      </c>
      <c r="L71" s="32">
        <v>11386</v>
      </c>
      <c r="M71" s="30"/>
      <c r="N71" s="30"/>
      <c r="O71" s="9">
        <v>3</v>
      </c>
      <c r="P71" s="32">
        <v>43774</v>
      </c>
      <c r="Q71" s="30"/>
      <c r="R71" s="30"/>
      <c r="S71" s="9">
        <v>234</v>
      </c>
    </row>
    <row r="72" spans="1:19" ht="12" customHeight="1">
      <c r="A72" s="30" t="s">
        <v>28</v>
      </c>
      <c r="B72" s="30"/>
      <c r="C72" s="30"/>
      <c r="D72" s="32">
        <v>2619</v>
      </c>
      <c r="E72" s="30"/>
      <c r="F72" s="30"/>
      <c r="G72" s="9">
        <v>705</v>
      </c>
      <c r="H72" s="32">
        <v>4727</v>
      </c>
      <c r="I72" s="30"/>
      <c r="J72" s="30"/>
      <c r="K72" s="9">
        <v>441</v>
      </c>
      <c r="L72" s="32">
        <v>10474</v>
      </c>
      <c r="M72" s="30"/>
      <c r="N72" s="30"/>
      <c r="O72" s="9">
        <v>638</v>
      </c>
      <c r="P72" s="32">
        <v>43643</v>
      </c>
      <c r="Q72" s="30"/>
      <c r="R72" s="30"/>
      <c r="S72" s="9">
        <v>285</v>
      </c>
    </row>
    <row r="73" spans="1:19" ht="12" customHeight="1">
      <c r="A73" s="30" t="s">
        <v>30</v>
      </c>
      <c r="B73" s="30"/>
      <c r="C73" s="30"/>
      <c r="D73" s="31">
        <v>570</v>
      </c>
      <c r="E73" s="30"/>
      <c r="F73" s="30"/>
      <c r="G73" s="9">
        <v>436</v>
      </c>
      <c r="H73" s="31">
        <v>206</v>
      </c>
      <c r="I73" s="30"/>
      <c r="J73" s="30"/>
      <c r="K73" s="9">
        <v>237</v>
      </c>
      <c r="L73" s="31">
        <v>912</v>
      </c>
      <c r="M73" s="30"/>
      <c r="N73" s="30"/>
      <c r="O73" s="9">
        <v>638</v>
      </c>
      <c r="P73" s="31">
        <v>131</v>
      </c>
      <c r="Q73" s="30"/>
      <c r="R73" s="30"/>
      <c r="S73" s="9">
        <v>144</v>
      </c>
    </row>
    <row r="74" spans="1:19" ht="12" customHeight="1">
      <c r="A74" s="30" t="s">
        <v>41</v>
      </c>
      <c r="B74" s="30"/>
      <c r="C74" s="30"/>
      <c r="D74" s="32">
        <v>1645</v>
      </c>
      <c r="E74" s="30"/>
      <c r="F74" s="30"/>
      <c r="G74" s="9">
        <v>519</v>
      </c>
      <c r="H74" s="32">
        <v>2904</v>
      </c>
      <c r="I74" s="30"/>
      <c r="J74" s="30"/>
      <c r="K74" s="9">
        <v>223</v>
      </c>
      <c r="L74" s="32">
        <v>5776</v>
      </c>
      <c r="M74" s="30"/>
      <c r="N74" s="30"/>
      <c r="O74" s="9">
        <v>257</v>
      </c>
      <c r="P74" s="32">
        <v>26172</v>
      </c>
      <c r="Q74" s="30"/>
      <c r="R74" s="30"/>
      <c r="S74" s="9">
        <v>369</v>
      </c>
    </row>
    <row r="75" spans="1:19" ht="12" customHeight="1">
      <c r="A75" s="30" t="s">
        <v>28</v>
      </c>
      <c r="B75" s="30"/>
      <c r="C75" s="30"/>
      <c r="D75" s="32">
        <v>1559</v>
      </c>
      <c r="E75" s="30"/>
      <c r="F75" s="30"/>
      <c r="G75" s="9">
        <v>536</v>
      </c>
      <c r="H75" s="32">
        <v>2904</v>
      </c>
      <c r="I75" s="30"/>
      <c r="J75" s="30"/>
      <c r="K75" s="9">
        <v>223</v>
      </c>
      <c r="L75" s="32">
        <v>5177</v>
      </c>
      <c r="M75" s="30"/>
      <c r="N75" s="30"/>
      <c r="O75" s="9">
        <v>653</v>
      </c>
      <c r="P75" s="32">
        <v>26172</v>
      </c>
      <c r="Q75" s="30"/>
      <c r="R75" s="30"/>
      <c r="S75" s="9">
        <v>369</v>
      </c>
    </row>
    <row r="76" spans="1:19" ht="12" customHeight="1">
      <c r="A76" s="30" t="s">
        <v>30</v>
      </c>
      <c r="B76" s="30"/>
      <c r="C76" s="30"/>
      <c r="D76" s="31">
        <v>86</v>
      </c>
      <c r="E76" s="30"/>
      <c r="F76" s="30"/>
      <c r="G76" s="9">
        <v>131</v>
      </c>
      <c r="H76" s="31">
        <v>0</v>
      </c>
      <c r="I76" s="30"/>
      <c r="J76" s="30"/>
      <c r="K76" s="9">
        <v>214</v>
      </c>
      <c r="L76" s="31">
        <v>599</v>
      </c>
      <c r="M76" s="30"/>
      <c r="N76" s="30"/>
      <c r="O76" s="9">
        <v>566</v>
      </c>
      <c r="P76" s="31">
        <v>0</v>
      </c>
      <c r="Q76" s="30"/>
      <c r="R76" s="30"/>
      <c r="S76" s="9">
        <v>214</v>
      </c>
    </row>
  </sheetData>
  <sheetProtection/>
  <mergeCells count="320">
    <mergeCell ref="U20:Z23"/>
    <mergeCell ref="V33:X33"/>
    <mergeCell ref="V32:X32"/>
    <mergeCell ref="V31:X31"/>
    <mergeCell ref="V25:Z25"/>
    <mergeCell ref="V24:Z24"/>
    <mergeCell ref="A38:C38"/>
    <mergeCell ref="D38:F38"/>
    <mergeCell ref="H38:J38"/>
    <mergeCell ref="L38:N38"/>
    <mergeCell ref="P38:R38"/>
    <mergeCell ref="A36:C36"/>
    <mergeCell ref="D36:F36"/>
    <mergeCell ref="H36:J36"/>
    <mergeCell ref="L36:N36"/>
    <mergeCell ref="P36:R36"/>
    <mergeCell ref="A37:C37"/>
    <mergeCell ref="D37:F37"/>
    <mergeCell ref="H37:J37"/>
    <mergeCell ref="L37:N37"/>
    <mergeCell ref="P37:R37"/>
    <mergeCell ref="A34:C34"/>
    <mergeCell ref="D34:F34"/>
    <mergeCell ref="H34:J34"/>
    <mergeCell ref="L34:N34"/>
    <mergeCell ref="P34:R34"/>
    <mergeCell ref="A35:C35"/>
    <mergeCell ref="D35:F35"/>
    <mergeCell ref="H35:J35"/>
    <mergeCell ref="L35:N35"/>
    <mergeCell ref="P35:R35"/>
    <mergeCell ref="A32:C32"/>
    <mergeCell ref="D32:F32"/>
    <mergeCell ref="H32:J32"/>
    <mergeCell ref="L32:N32"/>
    <mergeCell ref="P32:R32"/>
    <mergeCell ref="A33:C33"/>
    <mergeCell ref="D33:F33"/>
    <mergeCell ref="H33:J33"/>
    <mergeCell ref="L33:N33"/>
    <mergeCell ref="P33:R33"/>
    <mergeCell ref="A30:C30"/>
    <mergeCell ref="D30:F30"/>
    <mergeCell ref="H30:J30"/>
    <mergeCell ref="L30:N30"/>
    <mergeCell ref="P30:R30"/>
    <mergeCell ref="A31:C31"/>
    <mergeCell ref="D31:F31"/>
    <mergeCell ref="H31:J31"/>
    <mergeCell ref="L31:N31"/>
    <mergeCell ref="P31:R31"/>
    <mergeCell ref="A28:C28"/>
    <mergeCell ref="D28:F28"/>
    <mergeCell ref="H28:J28"/>
    <mergeCell ref="L28:N28"/>
    <mergeCell ref="P28:R28"/>
    <mergeCell ref="A29:C29"/>
    <mergeCell ref="D29:F29"/>
    <mergeCell ref="H29:J29"/>
    <mergeCell ref="L29:N29"/>
    <mergeCell ref="P29:R29"/>
    <mergeCell ref="A26:C26"/>
    <mergeCell ref="D26:F26"/>
    <mergeCell ref="H26:J26"/>
    <mergeCell ref="L26:N26"/>
    <mergeCell ref="P26:R26"/>
    <mergeCell ref="A27:C27"/>
    <mergeCell ref="D27:F27"/>
    <mergeCell ref="H27:J27"/>
    <mergeCell ref="L27:N27"/>
    <mergeCell ref="P27:R27"/>
    <mergeCell ref="A24:C24"/>
    <mergeCell ref="D24:F24"/>
    <mergeCell ref="H24:J24"/>
    <mergeCell ref="L24:N24"/>
    <mergeCell ref="P24:R24"/>
    <mergeCell ref="A25:C25"/>
    <mergeCell ref="D25:F25"/>
    <mergeCell ref="H25:J25"/>
    <mergeCell ref="L25:N25"/>
    <mergeCell ref="P25:R25"/>
    <mergeCell ref="A22:C22"/>
    <mergeCell ref="D22:F22"/>
    <mergeCell ref="H22:J22"/>
    <mergeCell ref="L22:N22"/>
    <mergeCell ref="P22:R22"/>
    <mergeCell ref="A23:C23"/>
    <mergeCell ref="D23:F23"/>
    <mergeCell ref="H23:J23"/>
    <mergeCell ref="L23:N23"/>
    <mergeCell ref="P23:R23"/>
    <mergeCell ref="A20:C20"/>
    <mergeCell ref="D20:F20"/>
    <mergeCell ref="H20:J20"/>
    <mergeCell ref="L20:N20"/>
    <mergeCell ref="P20:R20"/>
    <mergeCell ref="A21:C21"/>
    <mergeCell ref="D21:F21"/>
    <mergeCell ref="H21:J21"/>
    <mergeCell ref="L21:N21"/>
    <mergeCell ref="P21:R21"/>
    <mergeCell ref="A18:C18"/>
    <mergeCell ref="D18:F18"/>
    <mergeCell ref="H18:J18"/>
    <mergeCell ref="L18:N18"/>
    <mergeCell ref="P18:R18"/>
    <mergeCell ref="A19:C19"/>
    <mergeCell ref="D19:F19"/>
    <mergeCell ref="H19:J19"/>
    <mergeCell ref="L19:N19"/>
    <mergeCell ref="P19:R19"/>
    <mergeCell ref="A16:C16"/>
    <mergeCell ref="D16:F16"/>
    <mergeCell ref="H16:J16"/>
    <mergeCell ref="L16:N16"/>
    <mergeCell ref="P16:R16"/>
    <mergeCell ref="A17:C17"/>
    <mergeCell ref="D17:F17"/>
    <mergeCell ref="H17:J17"/>
    <mergeCell ref="L17:N17"/>
    <mergeCell ref="P17:R17"/>
    <mergeCell ref="A14:C14"/>
    <mergeCell ref="D14:F14"/>
    <mergeCell ref="H14:J14"/>
    <mergeCell ref="L14:N14"/>
    <mergeCell ref="P14:R14"/>
    <mergeCell ref="A15:C15"/>
    <mergeCell ref="D15:F15"/>
    <mergeCell ref="H15:J15"/>
    <mergeCell ref="L15:N15"/>
    <mergeCell ref="P15:R15"/>
    <mergeCell ref="A12:C12"/>
    <mergeCell ref="D12:F12"/>
    <mergeCell ref="H12:J12"/>
    <mergeCell ref="L12:N12"/>
    <mergeCell ref="P12:R12"/>
    <mergeCell ref="A13:C13"/>
    <mergeCell ref="D13:F13"/>
    <mergeCell ref="H13:J13"/>
    <mergeCell ref="L13:N13"/>
    <mergeCell ref="P13:R13"/>
    <mergeCell ref="D10:F10"/>
    <mergeCell ref="H10:J10"/>
    <mergeCell ref="L10:N10"/>
    <mergeCell ref="P10:R10"/>
    <mergeCell ref="A11:C11"/>
    <mergeCell ref="D11:F11"/>
    <mergeCell ref="H11:J11"/>
    <mergeCell ref="L11:N11"/>
    <mergeCell ref="P11:R11"/>
    <mergeCell ref="K8:N8"/>
    <mergeCell ref="O8:R8"/>
    <mergeCell ref="G8:J8"/>
    <mergeCell ref="A9:C9"/>
    <mergeCell ref="D9:G9"/>
    <mergeCell ref="H9:K9"/>
    <mergeCell ref="L9:O9"/>
    <mergeCell ref="P9:S9"/>
    <mergeCell ref="A1:D1"/>
    <mergeCell ref="A2:D2"/>
    <mergeCell ref="B3:E4"/>
    <mergeCell ref="B5:E6"/>
    <mergeCell ref="D8:F8"/>
    <mergeCell ref="L48:N48"/>
    <mergeCell ref="A41:D41"/>
    <mergeCell ref="A42:D42"/>
    <mergeCell ref="B43:E44"/>
    <mergeCell ref="B45:E45"/>
    <mergeCell ref="E46:G46"/>
    <mergeCell ref="H46:K46"/>
    <mergeCell ref="P49:R49"/>
    <mergeCell ref="L46:O46"/>
    <mergeCell ref="P46:S46"/>
    <mergeCell ref="A47:C48"/>
    <mergeCell ref="D47:G47"/>
    <mergeCell ref="H47:K47"/>
    <mergeCell ref="L47:O47"/>
    <mergeCell ref="P47:S47"/>
    <mergeCell ref="D48:F48"/>
    <mergeCell ref="H48:J48"/>
    <mergeCell ref="A51:C51"/>
    <mergeCell ref="D51:F51"/>
    <mergeCell ref="H51:J51"/>
    <mergeCell ref="L51:N51"/>
    <mergeCell ref="P51:R51"/>
    <mergeCell ref="P48:R48"/>
    <mergeCell ref="A49:C49"/>
    <mergeCell ref="D49:F49"/>
    <mergeCell ref="H49:J49"/>
    <mergeCell ref="L49:N49"/>
    <mergeCell ref="A53:C53"/>
    <mergeCell ref="D53:F53"/>
    <mergeCell ref="H53:J53"/>
    <mergeCell ref="L53:N53"/>
    <mergeCell ref="P53:R53"/>
    <mergeCell ref="A50:C50"/>
    <mergeCell ref="D50:F50"/>
    <mergeCell ref="H50:J50"/>
    <mergeCell ref="L50:N50"/>
    <mergeCell ref="P50:R50"/>
    <mergeCell ref="A55:C55"/>
    <mergeCell ref="D55:F55"/>
    <mergeCell ref="H55:J55"/>
    <mergeCell ref="L55:N55"/>
    <mergeCell ref="P55:R55"/>
    <mergeCell ref="A52:C52"/>
    <mergeCell ref="D52:F52"/>
    <mergeCell ref="H52:J52"/>
    <mergeCell ref="L52:N52"/>
    <mergeCell ref="P52:R52"/>
    <mergeCell ref="A57:C57"/>
    <mergeCell ref="D57:F57"/>
    <mergeCell ref="H57:J57"/>
    <mergeCell ref="L57:N57"/>
    <mergeCell ref="P57:R57"/>
    <mergeCell ref="A54:C54"/>
    <mergeCell ref="D54:F54"/>
    <mergeCell ref="H54:J54"/>
    <mergeCell ref="L54:N54"/>
    <mergeCell ref="P54:R54"/>
    <mergeCell ref="A59:C59"/>
    <mergeCell ref="D59:F59"/>
    <mergeCell ref="H59:J59"/>
    <mergeCell ref="L59:N59"/>
    <mergeCell ref="P59:R59"/>
    <mergeCell ref="A56:C56"/>
    <mergeCell ref="D56:F56"/>
    <mergeCell ref="H56:J56"/>
    <mergeCell ref="L56:N56"/>
    <mergeCell ref="P56:R56"/>
    <mergeCell ref="A61:C61"/>
    <mergeCell ref="D61:F61"/>
    <mergeCell ref="H61:J61"/>
    <mergeCell ref="L61:N61"/>
    <mergeCell ref="P61:R61"/>
    <mergeCell ref="A58:C58"/>
    <mergeCell ref="D58:F58"/>
    <mergeCell ref="H58:J58"/>
    <mergeCell ref="L58:N58"/>
    <mergeCell ref="P58:R58"/>
    <mergeCell ref="A63:C63"/>
    <mergeCell ref="D63:F63"/>
    <mergeCell ref="H63:J63"/>
    <mergeCell ref="L63:N63"/>
    <mergeCell ref="P63:R63"/>
    <mergeCell ref="A60:C60"/>
    <mergeCell ref="D60:F60"/>
    <mergeCell ref="H60:J60"/>
    <mergeCell ref="L60:N60"/>
    <mergeCell ref="P60:R60"/>
    <mergeCell ref="A65:C65"/>
    <mergeCell ref="D65:F65"/>
    <mergeCell ref="H65:J65"/>
    <mergeCell ref="L65:N65"/>
    <mergeCell ref="P65:R65"/>
    <mergeCell ref="A62:C62"/>
    <mergeCell ref="D62:F62"/>
    <mergeCell ref="H62:J62"/>
    <mergeCell ref="L62:N62"/>
    <mergeCell ref="P62:R62"/>
    <mergeCell ref="A67:C67"/>
    <mergeCell ref="D67:F67"/>
    <mergeCell ref="H67:J67"/>
    <mergeCell ref="L67:N67"/>
    <mergeCell ref="P67:R67"/>
    <mergeCell ref="A64:C64"/>
    <mergeCell ref="D64:F64"/>
    <mergeCell ref="H64:J64"/>
    <mergeCell ref="L64:N64"/>
    <mergeCell ref="P64:R64"/>
    <mergeCell ref="A69:C69"/>
    <mergeCell ref="D69:F69"/>
    <mergeCell ref="H69:J69"/>
    <mergeCell ref="L69:N69"/>
    <mergeCell ref="P69:R69"/>
    <mergeCell ref="A66:C66"/>
    <mergeCell ref="D66:F66"/>
    <mergeCell ref="H66:J66"/>
    <mergeCell ref="L66:N66"/>
    <mergeCell ref="P66:R66"/>
    <mergeCell ref="A71:C71"/>
    <mergeCell ref="D71:F71"/>
    <mergeCell ref="H71:J71"/>
    <mergeCell ref="L71:N71"/>
    <mergeCell ref="P71:R71"/>
    <mergeCell ref="A68:C68"/>
    <mergeCell ref="D68:F68"/>
    <mergeCell ref="H68:J68"/>
    <mergeCell ref="L68:N68"/>
    <mergeCell ref="P68:R68"/>
    <mergeCell ref="A73:C73"/>
    <mergeCell ref="D73:F73"/>
    <mergeCell ref="H73:J73"/>
    <mergeCell ref="L73:N73"/>
    <mergeCell ref="P73:R73"/>
    <mergeCell ref="A70:C70"/>
    <mergeCell ref="D70:F70"/>
    <mergeCell ref="H70:J70"/>
    <mergeCell ref="L70:N70"/>
    <mergeCell ref="P70:R70"/>
    <mergeCell ref="A75:C75"/>
    <mergeCell ref="D75:F75"/>
    <mergeCell ref="H75:J75"/>
    <mergeCell ref="L75:N75"/>
    <mergeCell ref="P75:R75"/>
    <mergeCell ref="A72:C72"/>
    <mergeCell ref="D72:F72"/>
    <mergeCell ref="H72:J72"/>
    <mergeCell ref="L72:N72"/>
    <mergeCell ref="P72:R72"/>
    <mergeCell ref="A76:C76"/>
    <mergeCell ref="D76:F76"/>
    <mergeCell ref="H76:J76"/>
    <mergeCell ref="L76:N76"/>
    <mergeCell ref="P76:R76"/>
    <mergeCell ref="A74:C74"/>
    <mergeCell ref="D74:F74"/>
    <mergeCell ref="H74:J74"/>
    <mergeCell ref="L74:N74"/>
    <mergeCell ref="P74:R74"/>
  </mergeCells>
  <conditionalFormatting sqref="Y31:Y33">
    <cfRule type="cellIs" priority="1" dxfId="1" operator="equal">
      <formula>"Significant"</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Austin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AISD</cp:lastModifiedBy>
  <dcterms:created xsi:type="dcterms:W3CDTF">2012-07-02T17:37:53Z</dcterms:created>
  <dcterms:modified xsi:type="dcterms:W3CDTF">2018-03-21T22:05:33Z</dcterms:modified>
  <cp:category/>
  <cp:version/>
  <cp:contentType/>
  <cp:contentStatus/>
</cp:coreProperties>
</file>