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Drive alone to work\For Web\"/>
    </mc:Choice>
  </mc:AlternateContent>
  <bookViews>
    <workbookView xWindow="0" yWindow="0" windowWidth="23280" windowHeight="126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Z6" i="1" s="1"/>
  <c r="T6" i="1"/>
  <c r="Z5" i="1" s="1"/>
  <c r="T5" i="1"/>
  <c r="Z4" i="1" s="1"/>
  <c r="S7" i="1"/>
  <c r="Y6" i="1" s="1"/>
  <c r="S6" i="1"/>
  <c r="Y5" i="1" s="1"/>
  <c r="S5" i="1"/>
  <c r="Y4" i="1" s="1"/>
  <c r="R7" i="1"/>
  <c r="X6" i="1" s="1"/>
  <c r="R6" i="1"/>
  <c r="X5" i="1" s="1"/>
  <c r="R5" i="1"/>
  <c r="X4" i="1" s="1"/>
  <c r="Q7" i="1"/>
  <c r="Q6" i="1"/>
  <c r="Q5" i="1"/>
  <c r="T4" i="1"/>
  <c r="S4" i="1"/>
  <c r="R4" i="1"/>
  <c r="Q4" i="1"/>
  <c r="H13" i="1"/>
  <c r="I13" i="1" s="1"/>
  <c r="T18" i="1" l="1"/>
  <c r="AF6" i="1" s="1"/>
  <c r="T17" i="1"/>
  <c r="AF5" i="1" s="1"/>
  <c r="Q18" i="1"/>
  <c r="R16" i="1"/>
  <c r="AD4" i="1" s="1"/>
  <c r="S17" i="1"/>
  <c r="AE5" i="1" s="1"/>
  <c r="S11" i="1"/>
  <c r="S15" i="1"/>
  <c r="S16" i="1"/>
  <c r="AE4" i="1" s="1"/>
  <c r="T11" i="1"/>
  <c r="T15" i="1"/>
  <c r="Q11" i="1"/>
  <c r="Q15" i="1"/>
  <c r="Q16" i="1"/>
  <c r="R17" i="1"/>
  <c r="AD5" i="1" s="1"/>
  <c r="S18" i="1"/>
  <c r="R11" i="1"/>
  <c r="R15" i="1"/>
  <c r="Q17" i="1"/>
  <c r="R18" i="1"/>
  <c r="T16" i="1"/>
  <c r="AF4" i="1" s="1"/>
  <c r="R19" i="1" l="1"/>
  <c r="Q24" i="1" s="1"/>
  <c r="AD6" i="1"/>
  <c r="S19" i="1"/>
  <c r="R24" i="1" s="1"/>
  <c r="AE6" i="1"/>
  <c r="T19" i="1"/>
  <c r="S24" i="1" s="1"/>
  <c r="Q20" i="1"/>
  <c r="T20" i="1"/>
  <c r="R20" i="1"/>
  <c r="S20" i="1"/>
  <c r="R21" i="1" l="1"/>
  <c r="Q23" i="1" s="1"/>
  <c r="T21" i="1"/>
  <c r="S23" i="1" s="1"/>
  <c r="S21" i="1"/>
  <c r="R23" i="1" s="1"/>
</calcChain>
</file>

<file path=xl/sharedStrings.xml><?xml version="1.0" encoding="utf-8"?>
<sst xmlns="http://schemas.openxmlformats.org/spreadsheetml/2006/main" count="89" uniqueCount="43">
  <si>
    <t xml:space="preserve">S0802: MEANS OF TRANSPORTATION TO WORK BY SELECTED CHARACTERISTICS </t>
  </si>
  <si>
    <t>Subject</t>
  </si>
  <si>
    <t>Travis County, Texas</t>
  </si>
  <si>
    <t>Total</t>
  </si>
  <si>
    <t>Car, truck, or van -- drove alone</t>
  </si>
  <si>
    <t>Car, truck, or van -- carpooled</t>
  </si>
  <si>
    <t>Public transportation (excluding taxicab)</t>
  </si>
  <si>
    <t>Estimate</t>
  </si>
  <si>
    <t>Margin of Error</t>
  </si>
  <si>
    <t>POVERTY STATUS IN THE PAST 12 MONTHS</t>
  </si>
  <si>
    <t/>
  </si>
  <si>
    <t xml:space="preserve">  Workers 16 years and over for whom poverty status is determined</t>
  </si>
  <si>
    <t xml:space="preserve">    Below 100 percent of the poverty level</t>
  </si>
  <si>
    <t xml:space="preserve">    100 to 149 percent of the poverty level</t>
  </si>
  <si>
    <t xml:space="preserve">    At or above 150 percent of the poverty level</t>
  </si>
  <si>
    <t>+/-0.6</t>
  </si>
  <si>
    <t>+/-3.3</t>
  </si>
  <si>
    <t>MOE</t>
  </si>
  <si>
    <t>SE</t>
  </si>
  <si>
    <t>CV</t>
  </si>
  <si>
    <t>+/-0.7</t>
  </si>
  <si>
    <t>+/-3.0</t>
  </si>
  <si>
    <t>+/-0.9</t>
  </si>
  <si>
    <t>Drove Alone</t>
  </si>
  <si>
    <t>Carpooled</t>
  </si>
  <si>
    <t>Overall</t>
  </si>
  <si>
    <t>100% Poverty</t>
  </si>
  <si>
    <t>100% - 150% Poverty</t>
  </si>
  <si>
    <t>Above 150% Poverty</t>
  </si>
  <si>
    <t>Public Transportation*</t>
  </si>
  <si>
    <t>&lt;150% Poverty</t>
  </si>
  <si>
    <t>Public Transportation</t>
  </si>
  <si>
    <t>150% Poverty or Less</t>
  </si>
  <si>
    <t>+/-8,176</t>
  </si>
  <si>
    <t>+/-9,412</t>
  </si>
  <si>
    <t>+/-5,691</t>
  </si>
  <si>
    <t>+/-2,419</t>
  </si>
  <si>
    <t>+/-0.5</t>
  </si>
  <si>
    <t>+/-2.1</t>
  </si>
  <si>
    <t>+/-5.9</t>
  </si>
  <si>
    <t>+/-2.8</t>
  </si>
  <si>
    <t>2012-2016 American Community Survey 5-Year Estimates</t>
  </si>
  <si>
    <t xml:space="preserve">Source: U.S. Census Bureau, 2012-2016 American Community Survey 5-Year Estimates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</si>
</sst>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name val="Arial"/>
      <family val="2"/>
    </font>
    <font>
      <sz val="10"/>
      <color indexed="8"/>
      <name val="Tw Cen MT"/>
      <family val="2"/>
    </font>
    <font>
      <sz val="11"/>
      <color theme="1"/>
      <name val="Tw Cen MT"/>
      <family val="2"/>
    </font>
    <font>
      <sz val="12"/>
      <color theme="1"/>
      <name val="Tw Cen MT"/>
      <family val="2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4" fillId="0" borderId="0" xfId="0" applyNumberFormat="1" applyFont="1"/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9" fontId="4" fillId="0" borderId="0" xfId="2" applyFont="1"/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10" xfId="2" applyNumberFormat="1" applyFont="1" applyBorder="1" applyAlignment="1">
      <alignment wrapText="1"/>
    </xf>
    <xf numFmtId="165" fontId="4" fillId="0" borderId="0" xfId="1" applyNumberFormat="1" applyFont="1"/>
    <xf numFmtId="0" fontId="3" fillId="2" borderId="0" xfId="0" applyFont="1" applyFill="1" applyBorder="1" applyAlignment="1">
      <alignment horizontal="left" vertical="top"/>
    </xf>
    <xf numFmtId="165" fontId="4" fillId="0" borderId="0" xfId="0" applyNumberFormat="1" applyFont="1"/>
    <xf numFmtId="9" fontId="4" fillId="0" borderId="0" xfId="0" applyNumberFormat="1" applyFont="1"/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0" fontId="6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0" fontId="6" fillId="2" borderId="2" xfId="0" applyNumberFormat="1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Sheet1!$X$3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Sheet1!$X$4:$X$6</c:f>
              <c:numCache>
                <c:formatCode>0%</c:formatCode>
                <c:ptCount val="3"/>
                <c:pt idx="0">
                  <c:v>5.2999999999999999E-2</c:v>
                </c:pt>
                <c:pt idx="1">
                  <c:v>5.0999999999999997E-2</c:v>
                </c:pt>
                <c:pt idx="2">
                  <c:v>0.89500000000000002</c:v>
                </c:pt>
              </c:numCache>
            </c:numRef>
          </c:val>
        </c:ser>
        <c:ser>
          <c:idx val="1"/>
          <c:order val="1"/>
          <c:tx>
            <c:strRef>
              <c:f>Sheet1!$Y$3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Sheet1!$Y$4:$Y$6</c:f>
              <c:numCache>
                <c:formatCode>0%</c:formatCode>
                <c:ptCount val="3"/>
                <c:pt idx="0">
                  <c:v>7.8E-2</c:v>
                </c:pt>
                <c:pt idx="1">
                  <c:v>8.3000000000000004E-2</c:v>
                </c:pt>
                <c:pt idx="2">
                  <c:v>0.83899999999999997</c:v>
                </c:pt>
              </c:numCache>
            </c:numRef>
          </c:val>
        </c:ser>
        <c:ser>
          <c:idx val="2"/>
          <c:order val="2"/>
          <c:tx>
            <c:strRef>
              <c:f>Sheet1!$Z$3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Sheet1!$Z$4:$Z$6</c:f>
              <c:numCache>
                <c:formatCode>0%</c:formatCode>
                <c:ptCount val="3"/>
                <c:pt idx="0">
                  <c:v>0.218</c:v>
                </c:pt>
                <c:pt idx="1">
                  <c:v>9.0999999999999998E-2</c:v>
                </c:pt>
                <c:pt idx="2">
                  <c:v>0.69099999999999995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926784"/>
        <c:axId val="147927176"/>
      </c:barChart>
      <c:catAx>
        <c:axId val="1479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927176"/>
        <c:crosses val="autoZero"/>
        <c:auto val="1"/>
        <c:lblAlgn val="ctr"/>
        <c:lblOffset val="100"/>
        <c:noMultiLvlLbl val="0"/>
      </c:catAx>
      <c:valAx>
        <c:axId val="14792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9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2011-2015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Sheet1!$AD$4:$AD$6</c:f>
              <c:numCache>
                <c:formatCode>_(* #,##0_);_(* \(#,##0\);_(* "-"??_);_(@_)</c:formatCode>
                <c:ptCount val="3"/>
                <c:pt idx="0">
                  <c:v>25645.904999999999</c:v>
                </c:pt>
                <c:pt idx="1">
                  <c:v>24678.134999999998</c:v>
                </c:pt>
                <c:pt idx="2">
                  <c:v>433077.07500000001</c:v>
                </c:pt>
              </c:numCache>
            </c:numRef>
          </c:val>
        </c:ser>
        <c:ser>
          <c:idx val="1"/>
          <c:order val="1"/>
          <c:tx>
            <c:strRef>
              <c:f>Sheet1!$AE$3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Sheet1!$AE$4:$AE$6</c:f>
              <c:numCache>
                <c:formatCode>_(* #,##0_);_(* \(#,##0\);_(* "-"??_);_(@_)</c:formatCode>
                <c:ptCount val="3"/>
                <c:pt idx="0">
                  <c:v>5008.7700000000004</c:v>
                </c:pt>
                <c:pt idx="1">
                  <c:v>5329.8450000000003</c:v>
                </c:pt>
                <c:pt idx="2">
                  <c:v>53876.384999999995</c:v>
                </c:pt>
              </c:numCache>
            </c:numRef>
          </c:val>
        </c:ser>
        <c:ser>
          <c:idx val="2"/>
          <c:order val="2"/>
          <c:tx>
            <c:strRef>
              <c:f>Sheet1!$AF$3</c:f>
              <c:strCache>
                <c:ptCount val="1"/>
                <c:pt idx="0">
                  <c:v>Public Transportation*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Sheet1!$AF$4:$AF$6</c:f>
              <c:numCache>
                <c:formatCode>_(* #,##0_);_(* \(#,##0\);_(* "-"??_);_(@_)</c:formatCode>
                <c:ptCount val="3"/>
                <c:pt idx="0">
                  <c:v>4423.6559999999999</c:v>
                </c:pt>
                <c:pt idx="1">
                  <c:v>1846.5719999999999</c:v>
                </c:pt>
                <c:pt idx="2">
                  <c:v>14021.771999999999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135256"/>
        <c:axId val="149135648"/>
      </c:barChart>
      <c:catAx>
        <c:axId val="14913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35648"/>
        <c:crosses val="autoZero"/>
        <c:auto val="1"/>
        <c:lblAlgn val="ctr"/>
        <c:lblOffset val="100"/>
        <c:noMultiLvlLbl val="0"/>
      </c:catAx>
      <c:valAx>
        <c:axId val="14913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3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2012-2016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Sheet1!$Q$22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Sheet1!$Q$23:$Q$24</c:f>
              <c:numCache>
                <c:formatCode>0%</c:formatCode>
                <c:ptCount val="2"/>
                <c:pt idx="0">
                  <c:v>0.64714581326542919</c:v>
                </c:pt>
                <c:pt idx="1">
                  <c:v>0.74508404564540809</c:v>
                </c:pt>
              </c:numCache>
            </c:numRef>
          </c:val>
        </c:ser>
        <c:ser>
          <c:idx val="1"/>
          <c:order val="1"/>
          <c:tx>
            <c:strRef>
              <c:f>Sheet1!$R$22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Sheet1!$R$23:$R$24</c:f>
              <c:numCache>
                <c:formatCode>0%</c:formatCode>
                <c:ptCount val="2"/>
                <c:pt idx="0">
                  <c:v>0.13295020455856021</c:v>
                </c:pt>
                <c:pt idx="1">
                  <c:v>9.2691202600713909E-2</c:v>
                </c:pt>
              </c:numCache>
            </c:numRef>
          </c:val>
        </c:ser>
        <c:ser>
          <c:idx val="2"/>
          <c:order val="2"/>
          <c:tx>
            <c:strRef>
              <c:f>Sheet1!$S$22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Sheet1!$S$23:$S$24</c:f>
              <c:numCache>
                <c:formatCode>0%</c:formatCode>
                <c:ptCount val="2"/>
                <c:pt idx="0">
                  <c:v>8.0632473037134264E-2</c:v>
                </c:pt>
                <c:pt idx="1">
                  <c:v>2.4123647295062903E-2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136824"/>
        <c:axId val="149137216"/>
      </c:barChart>
      <c:catAx>
        <c:axId val="14913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37216"/>
        <c:crosses val="autoZero"/>
        <c:auto val="1"/>
        <c:lblAlgn val="ctr"/>
        <c:lblOffset val="100"/>
        <c:noMultiLvlLbl val="0"/>
      </c:catAx>
      <c:valAx>
        <c:axId val="14913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3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8</xdr:row>
      <xdr:rowOff>0</xdr:rowOff>
    </xdr:from>
    <xdr:to>
      <xdr:col>27</xdr:col>
      <xdr:colOff>66675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8</xdr:row>
      <xdr:rowOff>9525</xdr:rowOff>
    </xdr:from>
    <xdr:to>
      <xdr:col>32</xdr:col>
      <xdr:colOff>466725</xdr:colOff>
      <xdr:row>23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112831</xdr:colOff>
      <xdr:row>13</xdr:row>
      <xdr:rowOff>164886</xdr:rowOff>
    </xdr:from>
    <xdr:to>
      <xdr:col>6</xdr:col>
      <xdr:colOff>671845</xdr:colOff>
      <xdr:row>27</xdr:row>
      <xdr:rowOff>119166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83" zoomScaleNormal="83" workbookViewId="0">
      <selection activeCell="R46" sqref="R46"/>
    </sheetView>
  </sheetViews>
  <sheetFormatPr defaultColWidth="9" defaultRowHeight="13.8"/>
  <cols>
    <col min="1" max="15" width="9" style="2"/>
    <col min="16" max="16" width="19.8984375" style="2" customWidth="1"/>
    <col min="17" max="18" width="11.5" style="2" customWidth="1"/>
    <col min="19" max="19" width="10.5" style="2" customWidth="1"/>
    <col min="20" max="20" width="10.59765625" style="2" customWidth="1"/>
    <col min="21" max="21" width="9.69921875" style="2" customWidth="1"/>
    <col min="22" max="29" width="9" style="2"/>
    <col min="30" max="30" width="12" style="2" customWidth="1"/>
    <col min="31" max="32" width="10.8984375" style="2" customWidth="1"/>
    <col min="33" max="16384" width="9" style="2"/>
  </cols>
  <sheetData>
    <row r="1" spans="1:32" ht="1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32" ht="12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32" ht="12" customHeight="1">
      <c r="A3" s="25" t="s">
        <v>1</v>
      </c>
      <c r="B3" s="25"/>
      <c r="C3" s="25"/>
      <c r="D3" s="24" t="s">
        <v>2</v>
      </c>
      <c r="E3" s="24"/>
      <c r="F3" s="24"/>
      <c r="G3" s="24"/>
      <c r="H3" s="24"/>
      <c r="I3" s="24"/>
      <c r="J3" s="24"/>
      <c r="K3" s="24"/>
      <c r="L3" s="24"/>
      <c r="M3" s="24"/>
      <c r="Q3" s="2" t="s">
        <v>3</v>
      </c>
      <c r="R3" s="2" t="s">
        <v>23</v>
      </c>
      <c r="S3" s="2" t="s">
        <v>24</v>
      </c>
      <c r="T3" s="2" t="s">
        <v>29</v>
      </c>
      <c r="X3" s="2" t="s">
        <v>23</v>
      </c>
      <c r="Y3" s="2" t="s">
        <v>24</v>
      </c>
      <c r="Z3" s="2" t="s">
        <v>31</v>
      </c>
      <c r="AD3" s="2" t="s">
        <v>23</v>
      </c>
      <c r="AE3" s="2" t="s">
        <v>24</v>
      </c>
      <c r="AF3" s="2" t="s">
        <v>29</v>
      </c>
    </row>
    <row r="4" spans="1:32" ht="12" customHeight="1">
      <c r="A4" s="3"/>
      <c r="B4" s="1"/>
      <c r="C4" s="4"/>
      <c r="D4" s="24" t="s">
        <v>3</v>
      </c>
      <c r="E4" s="24"/>
      <c r="F4" s="24"/>
      <c r="G4" s="24"/>
      <c r="H4" s="24" t="s">
        <v>4</v>
      </c>
      <c r="I4" s="24"/>
      <c r="J4" s="24" t="s">
        <v>5</v>
      </c>
      <c r="K4" s="24"/>
      <c r="L4" s="24" t="s">
        <v>6</v>
      </c>
      <c r="M4" s="24"/>
      <c r="P4" s="2" t="s">
        <v>25</v>
      </c>
      <c r="Q4" s="5">
        <f>D7</f>
        <v>659009</v>
      </c>
      <c r="R4" s="5">
        <f>H7</f>
        <v>483885</v>
      </c>
      <c r="S4" s="5">
        <f>J7</f>
        <v>64215</v>
      </c>
      <c r="T4" s="5">
        <f>L7</f>
        <v>20292</v>
      </c>
      <c r="W4" s="1" t="s">
        <v>26</v>
      </c>
      <c r="X4" s="10">
        <f>R5</f>
        <v>5.2999999999999999E-2</v>
      </c>
      <c r="Y4" s="10">
        <f>S5</f>
        <v>7.8E-2</v>
      </c>
      <c r="Z4" s="10">
        <f>T5</f>
        <v>0.218</v>
      </c>
      <c r="AC4" s="19" t="s">
        <v>26</v>
      </c>
      <c r="AD4" s="18">
        <f>R16</f>
        <v>25645.904999999999</v>
      </c>
      <c r="AE4" s="18">
        <f>S16</f>
        <v>5008.7700000000004</v>
      </c>
      <c r="AF4" s="18">
        <f>T16</f>
        <v>4423.6559999999999</v>
      </c>
    </row>
    <row r="5" spans="1:32" ht="12" customHeight="1">
      <c r="A5" s="6"/>
      <c r="B5" s="7"/>
      <c r="C5" s="8"/>
      <c r="D5" s="24" t="s">
        <v>7</v>
      </c>
      <c r="E5" s="24"/>
      <c r="F5" s="24"/>
      <c r="G5" s="9" t="s">
        <v>8</v>
      </c>
      <c r="H5" s="9" t="s">
        <v>7</v>
      </c>
      <c r="I5" s="9" t="s">
        <v>8</v>
      </c>
      <c r="J5" s="9" t="s">
        <v>7</v>
      </c>
      <c r="K5" s="9" t="s">
        <v>8</v>
      </c>
      <c r="L5" s="9" t="s">
        <v>7</v>
      </c>
      <c r="M5" s="9" t="s">
        <v>8</v>
      </c>
      <c r="P5" s="1" t="s">
        <v>26</v>
      </c>
      <c r="Q5" s="10">
        <f>D8</f>
        <v>6.3E-2</v>
      </c>
      <c r="R5" s="10">
        <f>H8</f>
        <v>5.2999999999999999E-2</v>
      </c>
      <c r="S5" s="10">
        <f>J8</f>
        <v>7.8E-2</v>
      </c>
      <c r="T5" s="10">
        <f>L8</f>
        <v>0.218</v>
      </c>
      <c r="W5" s="2" t="s">
        <v>27</v>
      </c>
      <c r="X5" s="10">
        <f>R6</f>
        <v>5.0999999999999997E-2</v>
      </c>
      <c r="Y5" s="10">
        <f>S6</f>
        <v>8.3000000000000004E-2</v>
      </c>
      <c r="Z5" s="10">
        <f>T6</f>
        <v>9.0999999999999998E-2</v>
      </c>
      <c r="AC5" s="2" t="s">
        <v>27</v>
      </c>
      <c r="AD5" s="18">
        <f>R17</f>
        <v>24678.134999999998</v>
      </c>
      <c r="AE5" s="18">
        <f>S17</f>
        <v>5329.8450000000003</v>
      </c>
      <c r="AF5" s="18">
        <f>T17</f>
        <v>1846.5719999999999</v>
      </c>
    </row>
    <row r="6" spans="1:32" ht="12" customHeight="1">
      <c r="A6" s="26" t="s">
        <v>9</v>
      </c>
      <c r="B6" s="26"/>
      <c r="C6" s="26"/>
      <c r="D6" s="26" t="s">
        <v>10</v>
      </c>
      <c r="E6" s="26"/>
      <c r="F6" s="26"/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P6" s="2" t="s">
        <v>27</v>
      </c>
      <c r="Q6" s="10">
        <f>D9</f>
        <v>5.5E-2</v>
      </c>
      <c r="R6" s="10">
        <f>H9</f>
        <v>5.0999999999999997E-2</v>
      </c>
      <c r="S6" s="10">
        <f>J9</f>
        <v>8.3000000000000004E-2</v>
      </c>
      <c r="T6" s="10">
        <f>L9</f>
        <v>9.0999999999999998E-2</v>
      </c>
      <c r="W6" s="2" t="s">
        <v>28</v>
      </c>
      <c r="X6" s="10">
        <f>R7</f>
        <v>0.89500000000000002</v>
      </c>
      <c r="Y6" s="10">
        <f>S7</f>
        <v>0.83899999999999997</v>
      </c>
      <c r="Z6" s="10">
        <f>T7</f>
        <v>0.69099999999999995</v>
      </c>
      <c r="AC6" s="2" t="s">
        <v>28</v>
      </c>
      <c r="AD6" s="18">
        <f>R18</f>
        <v>433077.07500000001</v>
      </c>
      <c r="AE6" s="18">
        <f>S18</f>
        <v>53876.384999999995</v>
      </c>
      <c r="AF6" s="18">
        <f>T18</f>
        <v>14021.771999999999</v>
      </c>
    </row>
    <row r="7" spans="1:32" ht="12" customHeight="1">
      <c r="A7" s="26" t="s">
        <v>11</v>
      </c>
      <c r="B7" s="26"/>
      <c r="C7" s="26"/>
      <c r="D7" s="28">
        <v>659009</v>
      </c>
      <c r="E7" s="26"/>
      <c r="F7" s="26"/>
      <c r="G7" s="27" t="s">
        <v>33</v>
      </c>
      <c r="H7" s="30">
        <v>483885</v>
      </c>
      <c r="I7" s="27" t="s">
        <v>34</v>
      </c>
      <c r="J7" s="30">
        <v>64215</v>
      </c>
      <c r="K7" s="27" t="s">
        <v>35</v>
      </c>
      <c r="L7" s="30">
        <v>20292</v>
      </c>
      <c r="M7" s="27" t="s">
        <v>36</v>
      </c>
      <c r="P7" s="2" t="s">
        <v>28</v>
      </c>
      <c r="Q7" s="10">
        <f>D10</f>
        <v>0.88200000000000001</v>
      </c>
      <c r="R7" s="10">
        <f>H10</f>
        <v>0.89500000000000002</v>
      </c>
      <c r="S7" s="10">
        <f>J10</f>
        <v>0.83899999999999997</v>
      </c>
      <c r="T7" s="10">
        <f>L10</f>
        <v>0.69099999999999995</v>
      </c>
    </row>
    <row r="8" spans="1:32" ht="12" customHeight="1">
      <c r="A8" s="26" t="s">
        <v>12</v>
      </c>
      <c r="B8" s="26"/>
      <c r="C8" s="26"/>
      <c r="D8" s="29">
        <v>6.3E-2</v>
      </c>
      <c r="E8" s="26"/>
      <c r="F8" s="26"/>
      <c r="G8" s="27" t="s">
        <v>37</v>
      </c>
      <c r="H8" s="31">
        <v>5.2999999999999999E-2</v>
      </c>
      <c r="I8" s="27" t="s">
        <v>15</v>
      </c>
      <c r="J8" s="31">
        <v>7.8E-2</v>
      </c>
      <c r="K8" s="27" t="s">
        <v>38</v>
      </c>
      <c r="L8" s="31">
        <v>0.218</v>
      </c>
      <c r="M8" s="27" t="s">
        <v>39</v>
      </c>
    </row>
    <row r="9" spans="1:32" ht="12" customHeight="1">
      <c r="A9" s="26" t="s">
        <v>13</v>
      </c>
      <c r="B9" s="26"/>
      <c r="C9" s="26"/>
      <c r="D9" s="29">
        <v>5.5E-2</v>
      </c>
      <c r="E9" s="26"/>
      <c r="F9" s="26"/>
      <c r="G9" s="27" t="s">
        <v>15</v>
      </c>
      <c r="H9" s="31">
        <v>5.0999999999999997E-2</v>
      </c>
      <c r="I9" s="27" t="s">
        <v>20</v>
      </c>
      <c r="J9" s="31">
        <v>8.3000000000000004E-2</v>
      </c>
      <c r="K9" s="27" t="s">
        <v>40</v>
      </c>
      <c r="L9" s="31">
        <v>9.0999999999999998E-2</v>
      </c>
      <c r="M9" s="27" t="s">
        <v>16</v>
      </c>
    </row>
    <row r="10" spans="1:32" ht="12" customHeight="1">
      <c r="A10" s="26" t="s">
        <v>14</v>
      </c>
      <c r="B10" s="26"/>
      <c r="C10" s="26"/>
      <c r="D10" s="29">
        <v>0.88200000000000001</v>
      </c>
      <c r="E10" s="26"/>
      <c r="F10" s="26"/>
      <c r="G10" s="27" t="s">
        <v>20</v>
      </c>
      <c r="H10" s="31">
        <v>0.89500000000000002</v>
      </c>
      <c r="I10" s="27" t="s">
        <v>22</v>
      </c>
      <c r="J10" s="31">
        <v>0.83899999999999997</v>
      </c>
      <c r="K10" s="27" t="s">
        <v>21</v>
      </c>
      <c r="L10" s="31">
        <v>0.69099999999999995</v>
      </c>
      <c r="M10" s="27" t="s">
        <v>39</v>
      </c>
      <c r="Q10" s="2" t="s">
        <v>3</v>
      </c>
      <c r="R10" s="2" t="s">
        <v>23</v>
      </c>
      <c r="S10" s="2" t="s">
        <v>24</v>
      </c>
      <c r="T10" s="2" t="s">
        <v>29</v>
      </c>
    </row>
    <row r="11" spans="1:32">
      <c r="A11" s="22" t="s">
        <v>42</v>
      </c>
      <c r="B11" s="22"/>
      <c r="C11" s="22"/>
      <c r="D11" s="22"/>
      <c r="P11" s="2" t="s">
        <v>25</v>
      </c>
      <c r="Q11" s="10">
        <f>Q4/Q4</f>
        <v>1</v>
      </c>
      <c r="R11" s="10">
        <f>R4/Q4</f>
        <v>0.73426159582039097</v>
      </c>
      <c r="S11" s="10">
        <f>S4/Q4</f>
        <v>9.7441764831739774E-2</v>
      </c>
      <c r="T11" s="10">
        <f>T4/Q4</f>
        <v>3.0791688732627324E-2</v>
      </c>
    </row>
    <row r="12" spans="1:32" ht="24.75" customHeight="1">
      <c r="A12" s="22"/>
      <c r="B12" s="22"/>
      <c r="C12" s="22"/>
      <c r="D12" s="22"/>
      <c r="F12" s="11" t="s">
        <v>7</v>
      </c>
      <c r="G12" s="11" t="s">
        <v>17</v>
      </c>
      <c r="H12" s="12" t="s">
        <v>18</v>
      </c>
      <c r="I12" s="13" t="s">
        <v>19</v>
      </c>
    </row>
    <row r="13" spans="1:32" ht="15.6">
      <c r="F13" s="14">
        <v>6.5</v>
      </c>
      <c r="G13" s="15">
        <v>0.4</v>
      </c>
      <c r="H13" s="16">
        <f>G13/1.645</f>
        <v>0.24316109422492402</v>
      </c>
      <c r="I13" s="17">
        <f>(H13/F13)</f>
        <v>3.740939911152677E-2</v>
      </c>
    </row>
    <row r="14" spans="1:32">
      <c r="Q14" s="2" t="s">
        <v>3</v>
      </c>
      <c r="R14" s="2" t="s">
        <v>23</v>
      </c>
      <c r="S14" s="2" t="s">
        <v>24</v>
      </c>
      <c r="T14" s="2" t="s">
        <v>31</v>
      </c>
    </row>
    <row r="15" spans="1:32">
      <c r="P15" s="2" t="s">
        <v>25</v>
      </c>
      <c r="Q15" s="18">
        <f>Q4</f>
        <v>659009</v>
      </c>
      <c r="R15" s="18">
        <f>R4</f>
        <v>483885</v>
      </c>
      <c r="S15" s="18">
        <f>S4</f>
        <v>64215</v>
      </c>
      <c r="T15" s="18">
        <f>T4</f>
        <v>20292</v>
      </c>
    </row>
    <row r="16" spans="1:32">
      <c r="P16" s="19" t="s">
        <v>26</v>
      </c>
      <c r="Q16" s="18">
        <f>Q5*Q4</f>
        <v>41517.567000000003</v>
      </c>
      <c r="R16" s="18">
        <f>R5*R4</f>
        <v>25645.904999999999</v>
      </c>
      <c r="S16" s="18">
        <f t="shared" ref="S16:T16" si="0">S5*S4</f>
        <v>5008.7700000000004</v>
      </c>
      <c r="T16" s="18">
        <f t="shared" si="0"/>
        <v>4423.6559999999999</v>
      </c>
    </row>
    <row r="17" spans="16:20">
      <c r="P17" s="2" t="s">
        <v>27</v>
      </c>
      <c r="Q17" s="18">
        <f>Q6*Q4</f>
        <v>36245.495000000003</v>
      </c>
      <c r="R17" s="18">
        <f>R6*R4</f>
        <v>24678.134999999998</v>
      </c>
      <c r="S17" s="18">
        <f t="shared" ref="S17:T17" si="1">S6*S4</f>
        <v>5329.8450000000003</v>
      </c>
      <c r="T17" s="18">
        <f t="shared" si="1"/>
        <v>1846.5719999999999</v>
      </c>
    </row>
    <row r="18" spans="16:20">
      <c r="P18" s="2" t="s">
        <v>28</v>
      </c>
      <c r="Q18" s="18">
        <f>Q7*Q4</f>
        <v>581245.93799999997</v>
      </c>
      <c r="R18" s="18">
        <f>R7*R4</f>
        <v>433077.07500000001</v>
      </c>
      <c r="S18" s="18">
        <f t="shared" ref="S18:T18" si="2">S7*S4</f>
        <v>53876.384999999995</v>
      </c>
      <c r="T18" s="18">
        <f t="shared" si="2"/>
        <v>14021.771999999999</v>
      </c>
    </row>
    <row r="19" spans="16:20">
      <c r="Q19" s="18"/>
      <c r="R19" s="10">
        <f>(R18/Q18)</f>
        <v>0.74508404564540809</v>
      </c>
      <c r="S19" s="10">
        <f>S18/Q18</f>
        <v>9.2691202600713909E-2</v>
      </c>
      <c r="T19" s="10">
        <f>T18/Q18</f>
        <v>2.4123647295062903E-2</v>
      </c>
    </row>
    <row r="20" spans="16:20">
      <c r="P20" s="2" t="s">
        <v>30</v>
      </c>
      <c r="Q20" s="20">
        <f>SUM(Q16:Q17)</f>
        <v>77763.062000000005</v>
      </c>
      <c r="R20" s="20">
        <f t="shared" ref="R20:T20" si="3">SUM(R16:R17)</f>
        <v>50324.039999999994</v>
      </c>
      <c r="S20" s="20">
        <f t="shared" si="3"/>
        <v>10338.615000000002</v>
      </c>
      <c r="T20" s="20">
        <f t="shared" si="3"/>
        <v>6270.2280000000001</v>
      </c>
    </row>
    <row r="21" spans="16:20">
      <c r="R21" s="10">
        <f>R20/Q20</f>
        <v>0.64714581326542919</v>
      </c>
      <c r="S21" s="10">
        <f>S20/Q20</f>
        <v>0.13295020455856021</v>
      </c>
      <c r="T21" s="10">
        <f>T20/Q20</f>
        <v>8.0632473037134264E-2</v>
      </c>
    </row>
    <row r="22" spans="16:20">
      <c r="Q22" s="2" t="s">
        <v>23</v>
      </c>
      <c r="R22" s="2" t="s">
        <v>24</v>
      </c>
      <c r="S22" s="2" t="s">
        <v>31</v>
      </c>
    </row>
    <row r="23" spans="16:20">
      <c r="P23" s="2" t="s">
        <v>32</v>
      </c>
      <c r="Q23" s="21">
        <f>R21</f>
        <v>0.64714581326542919</v>
      </c>
      <c r="R23" s="21">
        <f>S21</f>
        <v>0.13295020455856021</v>
      </c>
      <c r="S23" s="21">
        <f>T21</f>
        <v>8.0632473037134264E-2</v>
      </c>
    </row>
    <row r="24" spans="16:20">
      <c r="P24" s="2" t="s">
        <v>28</v>
      </c>
      <c r="Q24" s="21">
        <f>R19</f>
        <v>0.74508404564540809</v>
      </c>
      <c r="R24" s="21">
        <f>S19</f>
        <v>9.2691202600713909E-2</v>
      </c>
      <c r="S24" s="21">
        <f>T19</f>
        <v>2.4123647295062903E-2</v>
      </c>
    </row>
    <row r="27" spans="16:20" ht="14.25" customHeight="1"/>
    <row r="28" spans="16:20" ht="14.25" customHeight="1"/>
    <row r="29" spans="16:20" ht="13.8" customHeight="1"/>
    <row r="30" spans="16:20" ht="13.8" customHeight="1"/>
    <row r="32" spans="16:20" ht="13.8" customHeight="1"/>
    <row r="33" ht="13.8" customHeight="1"/>
    <row r="34" ht="13.8" customHeight="1"/>
    <row r="35" ht="13.8" customHeight="1"/>
    <row r="36" ht="13.8" customHeight="1"/>
    <row r="37" ht="13.8" customHeight="1"/>
  </sheetData>
  <mergeCells count="20">
    <mergeCell ref="D5:F5"/>
    <mergeCell ref="A6:C6"/>
    <mergeCell ref="D6:F6"/>
    <mergeCell ref="A7:C7"/>
    <mergeCell ref="D7:F7"/>
    <mergeCell ref="A8:C8"/>
    <mergeCell ref="D8:F8"/>
    <mergeCell ref="A3:C3"/>
    <mergeCell ref="D3:M3"/>
    <mergeCell ref="D4:G4"/>
    <mergeCell ref="H4:I4"/>
    <mergeCell ref="J4:K4"/>
    <mergeCell ref="L4:M4"/>
    <mergeCell ref="A9:C9"/>
    <mergeCell ref="D9:F9"/>
    <mergeCell ref="A10:C10"/>
    <mergeCell ref="D10:F10"/>
    <mergeCell ref="A11:D12"/>
    <mergeCell ref="A1:M1"/>
    <mergeCell ref="A2:M2"/>
  </mergeCells>
  <conditionalFormatting sqref="I13">
    <cfRule type="cellIs" dxfId="0" priority="2" operator="greaterThan">
      <formula>0.15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2017-04-14T15:55:22Z</dcterms:created>
  <dcterms:modified xsi:type="dcterms:W3CDTF">2018-06-06T18:13:09Z</dcterms:modified>
</cp:coreProperties>
</file>