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555016\Documents\2018 Dashboard Report and Drilldowns\2018 Dashboard Drilldowns\Unemployment\2018 for web\"/>
    </mc:Choice>
  </mc:AlternateContent>
  <bookViews>
    <workbookView xWindow="0" yWindow="0" windowWidth="23040" windowHeight="8832"/>
  </bookViews>
  <sheets>
    <sheet name="Overview" sheetId="1" r:id="rId1"/>
    <sheet name="Estimates" sheetId="3" r:id="rId2"/>
    <sheet name="MOE" sheetId="2" r:id="rId3"/>
  </sheets>
  <calcPr calcId="152511"/>
</workbook>
</file>

<file path=xl/calcChain.xml><?xml version="1.0" encoding="utf-8"?>
<calcChain xmlns="http://schemas.openxmlformats.org/spreadsheetml/2006/main">
  <c r="V36" i="2" l="1"/>
  <c r="N29" i="2"/>
  <c r="J111" i="2"/>
  <c r="J108" i="2"/>
  <c r="J96" i="2"/>
  <c r="J105" i="2"/>
  <c r="J114" i="2" s="1"/>
  <c r="O103" i="2" l="1"/>
  <c r="O104" i="2"/>
  <c r="O102" i="2" l="1"/>
  <c r="O18" i="2"/>
  <c r="P12" i="2"/>
  <c r="O12" i="2"/>
  <c r="P66" i="2" l="1"/>
  <c r="O66" i="2"/>
  <c r="P64" i="2"/>
  <c r="O64" i="2"/>
  <c r="P62" i="2"/>
  <c r="O62" i="2"/>
  <c r="P60" i="2"/>
  <c r="O60" i="2"/>
  <c r="O40" i="2"/>
  <c r="O36" i="2"/>
  <c r="H104" i="2" l="1"/>
  <c r="H103" i="2"/>
  <c r="F104" i="2"/>
  <c r="F103" i="2"/>
  <c r="B104" i="2"/>
  <c r="B103" i="2"/>
  <c r="B102" i="2"/>
  <c r="H101" i="2"/>
  <c r="H100" i="2"/>
  <c r="F101" i="2"/>
  <c r="F100" i="2"/>
  <c r="B101" i="2"/>
  <c r="B100" i="2"/>
  <c r="B99" i="2"/>
  <c r="H95" i="2"/>
  <c r="H94" i="2"/>
  <c r="F95" i="2"/>
  <c r="F94" i="2"/>
  <c r="H92" i="2"/>
  <c r="H98" i="2" s="1"/>
  <c r="F92" i="2"/>
  <c r="H91" i="2"/>
  <c r="F91" i="2"/>
  <c r="F97" i="2" s="1"/>
  <c r="B95" i="2"/>
  <c r="B94" i="2"/>
  <c r="B93" i="2"/>
  <c r="B92" i="2"/>
  <c r="B91" i="2"/>
  <c r="B90" i="2"/>
  <c r="O13" i="2"/>
  <c r="O11" i="2" s="1"/>
  <c r="P13" i="2"/>
  <c r="O15" i="2"/>
  <c r="P15" i="2"/>
  <c r="O16" i="2"/>
  <c r="P16" i="2"/>
  <c r="Q16" i="2" s="1"/>
  <c r="Q24" i="2" s="1"/>
  <c r="P18" i="2"/>
  <c r="Q18" i="2" s="1"/>
  <c r="R23" i="2" s="1"/>
  <c r="O19" i="2"/>
  <c r="O17" i="2" s="1"/>
  <c r="P19" i="2"/>
  <c r="P29" i="2"/>
  <c r="Q29" i="2"/>
  <c r="P36" i="2"/>
  <c r="O38" i="2"/>
  <c r="P38" i="2"/>
  <c r="P40" i="2"/>
  <c r="O42" i="2"/>
  <c r="U36" i="2" s="1"/>
  <c r="P42" i="2"/>
  <c r="D90" i="2"/>
  <c r="F90" i="2"/>
  <c r="H90" i="2"/>
  <c r="D93" i="2"/>
  <c r="F93" i="2"/>
  <c r="H93" i="2"/>
  <c r="D99" i="2"/>
  <c r="F99" i="2"/>
  <c r="H99" i="2"/>
  <c r="D102" i="2"/>
  <c r="F102" i="2"/>
  <c r="H102" i="2"/>
  <c r="P103" i="2"/>
  <c r="P104" i="2"/>
  <c r="Q104" i="2" s="1"/>
  <c r="O115" i="2" s="1"/>
  <c r="O106" i="2"/>
  <c r="P106" i="2"/>
  <c r="O107" i="2"/>
  <c r="P107" i="2"/>
  <c r="O109" i="2"/>
  <c r="O108" i="2" s="1"/>
  <c r="P109" i="2"/>
  <c r="O110" i="2"/>
  <c r="P110" i="2"/>
  <c r="F3" i="3"/>
  <c r="F4" i="3"/>
  <c r="F5" i="3"/>
  <c r="F6" i="3"/>
  <c r="F7" i="3"/>
  <c r="F8" i="3"/>
  <c r="Q12" i="2"/>
  <c r="P23" i="2" s="1"/>
  <c r="Q103" i="2"/>
  <c r="O114" i="2" s="1"/>
  <c r="S60" i="2"/>
  <c r="R60" i="2"/>
  <c r="S36" i="2" l="1"/>
  <c r="F111" i="2"/>
  <c r="B98" i="2"/>
  <c r="B105" i="2"/>
  <c r="P86" i="2"/>
  <c r="B112" i="2"/>
  <c r="P108" i="2"/>
  <c r="Q108" i="2" s="1"/>
  <c r="Q90" i="2"/>
  <c r="F105" i="2"/>
  <c r="F114" i="2" s="1"/>
  <c r="B111" i="2"/>
  <c r="P87" i="2"/>
  <c r="H109" i="2"/>
  <c r="B113" i="2"/>
  <c r="Q106" i="2"/>
  <c r="P114" i="2" s="1"/>
  <c r="H106" i="2"/>
  <c r="Q107" i="2"/>
  <c r="P115" i="2" s="1"/>
  <c r="O14" i="2"/>
  <c r="Q110" i="2"/>
  <c r="F96" i="2"/>
  <c r="R87" i="2"/>
  <c r="R92" i="2"/>
  <c r="P102" i="2"/>
  <c r="B106" i="2"/>
  <c r="B115" i="2" s="1"/>
  <c r="B109" i="2"/>
  <c r="Q13" i="2"/>
  <c r="P24" i="2" s="1"/>
  <c r="P17" i="2"/>
  <c r="Q17" i="2" s="1"/>
  <c r="R22" i="2" s="1"/>
  <c r="P105" i="2"/>
  <c r="R90" i="2"/>
  <c r="Q109" i="2"/>
  <c r="F108" i="2"/>
  <c r="D111" i="2"/>
  <c r="D108" i="2"/>
  <c r="H96" i="2"/>
  <c r="Q19" i="2"/>
  <c r="R24" i="2" s="1"/>
  <c r="Q15" i="2"/>
  <c r="Q23" i="2" s="1"/>
  <c r="B96" i="2"/>
  <c r="B114" i="2" s="1"/>
  <c r="B97" i="2"/>
  <c r="F98" i="2"/>
  <c r="H97" i="2"/>
  <c r="Q95" i="2" s="1"/>
  <c r="P88" i="2"/>
  <c r="Q88" i="2"/>
  <c r="R91" i="2"/>
  <c r="F109" i="2"/>
  <c r="P94" i="2"/>
  <c r="H105" i="2"/>
  <c r="F112" i="2"/>
  <c r="P14" i="2"/>
  <c r="R94" i="2"/>
  <c r="P90" i="2"/>
  <c r="B107" i="2"/>
  <c r="H107" i="2"/>
  <c r="F110" i="2"/>
  <c r="F113" i="2"/>
  <c r="O105" i="2"/>
  <c r="B108" i="2"/>
  <c r="Q86" i="2"/>
  <c r="R88" i="2"/>
  <c r="P91" i="2"/>
  <c r="Q91" i="2"/>
  <c r="F106" i="2"/>
  <c r="H112" i="2"/>
  <c r="P11" i="2"/>
  <c r="Q11" i="2" s="1"/>
  <c r="P22" i="2" s="1"/>
  <c r="H108" i="2"/>
  <c r="H111" i="2"/>
  <c r="R86" i="2"/>
  <c r="R36" i="2"/>
  <c r="Q87" i="2"/>
  <c r="P92" i="2"/>
  <c r="Q92" i="2"/>
  <c r="F107" i="2"/>
  <c r="B110" i="2"/>
  <c r="H110" i="2"/>
  <c r="H113" i="2"/>
  <c r="Q14" i="2" l="1"/>
  <c r="Q22" i="2" s="1"/>
  <c r="Q105" i="2"/>
  <c r="P113" i="2" s="1"/>
  <c r="H115" i="2"/>
  <c r="Q102" i="2"/>
  <c r="O113" i="2" s="1"/>
  <c r="Q114" i="2"/>
  <c r="Q115" i="2"/>
  <c r="P95" i="2"/>
  <c r="Q113" i="2"/>
  <c r="R96" i="2"/>
  <c r="F116" i="2"/>
  <c r="Q96" i="2"/>
  <c r="H116" i="2"/>
  <c r="Q94" i="2"/>
  <c r="H114" i="2"/>
  <c r="R95" i="2"/>
  <c r="F115" i="2"/>
  <c r="P96" i="2"/>
  <c r="B116" i="2"/>
</calcChain>
</file>

<file path=xl/comments1.xml><?xml version="1.0" encoding="utf-8"?>
<comments xmlns="http://schemas.openxmlformats.org/spreadsheetml/2006/main">
  <authors>
    <author>LucasC</author>
  </authors>
  <commentList>
    <comment ref="N34" authorId="0" shapeId="0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  <comment ref="N58" authorId="0" shapeId="0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</commentList>
</comments>
</file>

<file path=xl/sharedStrings.xml><?xml version="1.0" encoding="utf-8"?>
<sst xmlns="http://schemas.openxmlformats.org/spreadsheetml/2006/main" count="338" uniqueCount="95">
  <si>
    <t>B23002B: SEX BY AGE BY EMPLOYMENT STATUS FOR THE POPULATION 16 YEARS AND OVER (BLACK OR AFRICAN AMERICAN ALONE) - Universe: Black or African American alone population 16 years and over</t>
  </si>
  <si>
    <t/>
  </si>
  <si>
    <t>Estimate</t>
  </si>
  <si>
    <t>Margin of Error</t>
  </si>
  <si>
    <t>Total:</t>
  </si>
  <si>
    <t xml:space="preserve">  Male:</t>
  </si>
  <si>
    <t xml:space="preserve">    16 to 19 years:</t>
  </si>
  <si>
    <t xml:space="preserve">      In labor force:</t>
  </si>
  <si>
    <t xml:space="preserve">        In Armed Forces</t>
  </si>
  <si>
    <t xml:space="preserve">        Civilian:</t>
  </si>
  <si>
    <t xml:space="preserve">          Employed</t>
  </si>
  <si>
    <t xml:space="preserve">          Unemployed</t>
  </si>
  <si>
    <t xml:space="preserve">      Not in labor force</t>
  </si>
  <si>
    <t xml:space="preserve">    20 to 24 years:</t>
  </si>
  <si>
    <t xml:space="preserve">    25 to 54 years:</t>
  </si>
  <si>
    <t xml:space="preserve">    55 to 64 years:</t>
  </si>
  <si>
    <t xml:space="preserve">    65 to 69 years:</t>
  </si>
  <si>
    <t xml:space="preserve">    70 years and over:</t>
  </si>
  <si>
    <t xml:space="preserve">  Female:</t>
  </si>
  <si>
    <t xml:space="preserve">Black </t>
  </si>
  <si>
    <t xml:space="preserve">Asian </t>
  </si>
  <si>
    <t xml:space="preserve">White </t>
  </si>
  <si>
    <t>*****</t>
  </si>
  <si>
    <t>Hispanic or Latino</t>
  </si>
  <si>
    <t xml:space="preserve">Female </t>
  </si>
  <si>
    <t xml:space="preserve">Total </t>
  </si>
  <si>
    <t>Female</t>
  </si>
  <si>
    <t xml:space="preserve">Population </t>
  </si>
  <si>
    <t xml:space="preserve"># Employed </t>
  </si>
  <si>
    <t xml:space="preserve">% of Population </t>
  </si>
  <si>
    <t xml:space="preserve">Male </t>
  </si>
  <si>
    <t>Asian</t>
  </si>
  <si>
    <t>Hispanic</t>
  </si>
  <si>
    <t>White</t>
  </si>
  <si>
    <t>One-Year Data</t>
  </si>
  <si>
    <t>MOE</t>
  </si>
  <si>
    <t>SE</t>
  </si>
  <si>
    <t>CV</t>
  </si>
  <si>
    <t>Calculating MOEs for Aggregated Count Data</t>
  </si>
  <si>
    <t>when creating an aggregate estimate using multiple component estimates</t>
  </si>
  <si>
    <r>
      <t>Characteristic</t>
    </r>
    <r>
      <rPr>
        <vertAlign val="subscript"/>
        <sz val="12"/>
        <color indexed="8"/>
        <rFont val="Calibri"/>
        <family val="2"/>
      </rPr>
      <t>#1</t>
    </r>
  </si>
  <si>
    <r>
      <t>Estimate</t>
    </r>
    <r>
      <rPr>
        <vertAlign val="subscript"/>
        <sz val="12"/>
        <color indexed="8"/>
        <rFont val="Calibri"/>
        <family val="2"/>
      </rPr>
      <t>#1</t>
    </r>
  </si>
  <si>
    <r>
      <t>MOE</t>
    </r>
    <r>
      <rPr>
        <vertAlign val="subscript"/>
        <sz val="12"/>
        <color indexed="8"/>
        <rFont val="Calibri"/>
        <family val="2"/>
      </rPr>
      <t>#1</t>
    </r>
  </si>
  <si>
    <r>
      <t>Estimate</t>
    </r>
    <r>
      <rPr>
        <vertAlign val="subscript"/>
        <sz val="12"/>
        <color indexed="8"/>
        <rFont val="Calibri"/>
        <family val="2"/>
      </rPr>
      <t>agg</t>
    </r>
  </si>
  <si>
    <r>
      <t>MOE</t>
    </r>
    <r>
      <rPr>
        <vertAlign val="subscript"/>
        <sz val="12"/>
        <color indexed="8"/>
        <rFont val="Calibri"/>
        <family val="2"/>
      </rPr>
      <t>agg</t>
    </r>
  </si>
  <si>
    <r>
      <t>Characteristic</t>
    </r>
    <r>
      <rPr>
        <vertAlign val="subscript"/>
        <sz val="12"/>
        <color indexed="8"/>
        <rFont val="Calibri"/>
        <family val="2"/>
      </rPr>
      <t>#2</t>
    </r>
  </si>
  <si>
    <r>
      <t>Estimate</t>
    </r>
    <r>
      <rPr>
        <vertAlign val="subscript"/>
        <sz val="12"/>
        <color indexed="8"/>
        <rFont val="Calibri"/>
        <family val="2"/>
      </rPr>
      <t>#2</t>
    </r>
    <r>
      <rPr>
        <sz val="10"/>
        <rFont val="Arial"/>
      </rPr>
      <t/>
    </r>
  </si>
  <si>
    <r>
      <t>MOE</t>
    </r>
    <r>
      <rPr>
        <vertAlign val="subscript"/>
        <sz val="12"/>
        <color indexed="8"/>
        <rFont val="Calibri"/>
        <family val="2"/>
      </rPr>
      <t>#2</t>
    </r>
    <r>
      <rPr>
        <sz val="10"/>
        <rFont val="Arial"/>
      </rPr>
      <t/>
    </r>
  </si>
  <si>
    <r>
      <t>Characteristic</t>
    </r>
    <r>
      <rPr>
        <vertAlign val="subscript"/>
        <sz val="12"/>
        <color indexed="8"/>
        <rFont val="Calibri"/>
        <family val="2"/>
      </rPr>
      <t>#3</t>
    </r>
  </si>
  <si>
    <r>
      <t>Estimate</t>
    </r>
    <r>
      <rPr>
        <vertAlign val="subscript"/>
        <sz val="12"/>
        <color indexed="8"/>
        <rFont val="Calibri"/>
        <family val="2"/>
      </rPr>
      <t>#3</t>
    </r>
    <r>
      <rPr>
        <sz val="10"/>
        <rFont val="Arial"/>
      </rPr>
      <t/>
    </r>
  </si>
  <si>
    <r>
      <t>MOE</t>
    </r>
    <r>
      <rPr>
        <vertAlign val="subscript"/>
        <sz val="12"/>
        <color indexed="8"/>
        <rFont val="Calibri"/>
        <family val="2"/>
      </rPr>
      <t>#3</t>
    </r>
    <r>
      <rPr>
        <sz val="10"/>
        <rFont val="Arial"/>
      </rPr>
      <t/>
    </r>
  </si>
  <si>
    <r>
      <t>Characteristic</t>
    </r>
    <r>
      <rPr>
        <vertAlign val="subscript"/>
        <sz val="12"/>
        <color indexed="8"/>
        <rFont val="Calibri"/>
        <family val="2"/>
      </rPr>
      <t>#4</t>
    </r>
  </si>
  <si>
    <r>
      <t>Estimate</t>
    </r>
    <r>
      <rPr>
        <vertAlign val="subscript"/>
        <sz val="12"/>
        <color indexed="8"/>
        <rFont val="Calibri"/>
        <family val="2"/>
      </rPr>
      <t>#4</t>
    </r>
    <r>
      <rPr>
        <sz val="10"/>
        <rFont val="Arial"/>
      </rPr>
      <t/>
    </r>
  </si>
  <si>
    <r>
      <t>MOE</t>
    </r>
    <r>
      <rPr>
        <vertAlign val="subscript"/>
        <sz val="12"/>
        <color indexed="8"/>
        <rFont val="Calibri"/>
        <family val="2"/>
      </rPr>
      <t>#4</t>
    </r>
    <r>
      <rPr>
        <sz val="10"/>
        <rFont val="Arial"/>
      </rPr>
      <t/>
    </r>
  </si>
  <si>
    <r>
      <t>Characteristic</t>
    </r>
    <r>
      <rPr>
        <vertAlign val="subscript"/>
        <sz val="12"/>
        <color indexed="8"/>
        <rFont val="Calibri"/>
        <family val="2"/>
      </rPr>
      <t>#5</t>
    </r>
  </si>
  <si>
    <r>
      <t>Estimate</t>
    </r>
    <r>
      <rPr>
        <vertAlign val="subscript"/>
        <sz val="12"/>
        <color indexed="8"/>
        <rFont val="Calibri"/>
        <family val="2"/>
      </rPr>
      <t>#5</t>
    </r>
  </si>
  <si>
    <r>
      <t>MOE</t>
    </r>
    <r>
      <rPr>
        <vertAlign val="subscript"/>
        <sz val="12"/>
        <color indexed="8"/>
        <rFont val="Calibri"/>
        <family val="2"/>
      </rPr>
      <t>#5</t>
    </r>
  </si>
  <si>
    <r>
      <t>Characteristic</t>
    </r>
    <r>
      <rPr>
        <vertAlign val="subscript"/>
        <sz val="12"/>
        <color indexed="8"/>
        <rFont val="Calibri"/>
        <family val="2"/>
      </rPr>
      <t>#6</t>
    </r>
  </si>
  <si>
    <r>
      <t>Estimate</t>
    </r>
    <r>
      <rPr>
        <vertAlign val="subscript"/>
        <sz val="12"/>
        <color indexed="8"/>
        <rFont val="Calibri"/>
        <family val="2"/>
      </rPr>
      <t>#6</t>
    </r>
  </si>
  <si>
    <r>
      <t>MOE</t>
    </r>
    <r>
      <rPr>
        <vertAlign val="subscript"/>
        <sz val="12"/>
        <color indexed="8"/>
        <rFont val="Calibri"/>
        <family val="2"/>
      </rPr>
      <t>#6</t>
    </r>
  </si>
  <si>
    <r>
      <t>Characteristic</t>
    </r>
    <r>
      <rPr>
        <vertAlign val="subscript"/>
        <sz val="12"/>
        <color indexed="8"/>
        <rFont val="Calibri"/>
        <family val="2"/>
      </rPr>
      <t>#7</t>
    </r>
  </si>
  <si>
    <r>
      <t>Estimate</t>
    </r>
    <r>
      <rPr>
        <vertAlign val="subscript"/>
        <sz val="12"/>
        <color indexed="8"/>
        <rFont val="Calibri"/>
        <family val="2"/>
      </rPr>
      <t>#7</t>
    </r>
  </si>
  <si>
    <r>
      <t>MOE</t>
    </r>
    <r>
      <rPr>
        <vertAlign val="subscript"/>
        <sz val="12"/>
        <color indexed="8"/>
        <rFont val="Calibri"/>
        <family val="2"/>
      </rPr>
      <t>#7</t>
    </r>
  </si>
  <si>
    <r>
      <t>Characteristic</t>
    </r>
    <r>
      <rPr>
        <vertAlign val="subscript"/>
        <sz val="12"/>
        <color indexed="8"/>
        <rFont val="Calibri"/>
        <family val="2"/>
      </rPr>
      <t>#8</t>
    </r>
  </si>
  <si>
    <r>
      <t>Estimate</t>
    </r>
    <r>
      <rPr>
        <vertAlign val="subscript"/>
        <sz val="12"/>
        <color indexed="8"/>
        <rFont val="Calibri"/>
        <family val="2"/>
      </rPr>
      <t>#8</t>
    </r>
  </si>
  <si>
    <r>
      <t>MOE</t>
    </r>
    <r>
      <rPr>
        <vertAlign val="subscript"/>
        <sz val="12"/>
        <color indexed="8"/>
        <rFont val="Calibri"/>
        <family val="2"/>
      </rPr>
      <t>#8</t>
    </r>
  </si>
  <si>
    <r>
      <t>Characteristic</t>
    </r>
    <r>
      <rPr>
        <vertAlign val="subscript"/>
        <sz val="12"/>
        <color indexed="8"/>
        <rFont val="Calibri"/>
        <family val="2"/>
      </rPr>
      <t>#9</t>
    </r>
  </si>
  <si>
    <r>
      <t>Estimate</t>
    </r>
    <r>
      <rPr>
        <vertAlign val="subscript"/>
        <sz val="12"/>
        <color indexed="8"/>
        <rFont val="Calibri"/>
        <family val="2"/>
      </rPr>
      <t>#9</t>
    </r>
  </si>
  <si>
    <r>
      <t>MOE</t>
    </r>
    <r>
      <rPr>
        <vertAlign val="subscript"/>
        <sz val="12"/>
        <color indexed="8"/>
        <rFont val="Calibri"/>
        <family val="2"/>
      </rPr>
      <t>#9</t>
    </r>
  </si>
  <si>
    <r>
      <t>Characteristic</t>
    </r>
    <r>
      <rPr>
        <vertAlign val="subscript"/>
        <sz val="12"/>
        <color indexed="8"/>
        <rFont val="Calibri"/>
        <family val="2"/>
      </rPr>
      <t>#10</t>
    </r>
  </si>
  <si>
    <r>
      <t>Estimate</t>
    </r>
    <r>
      <rPr>
        <vertAlign val="subscript"/>
        <sz val="12"/>
        <color indexed="8"/>
        <rFont val="Calibri"/>
        <family val="2"/>
      </rPr>
      <t>#10</t>
    </r>
  </si>
  <si>
    <r>
      <t>MOE</t>
    </r>
    <r>
      <rPr>
        <vertAlign val="subscript"/>
        <sz val="12"/>
        <color indexed="8"/>
        <rFont val="Calibri"/>
        <family val="2"/>
      </rPr>
      <t>#10</t>
    </r>
  </si>
  <si>
    <t>B23002D Unavailable for 2015</t>
  </si>
  <si>
    <t>Total Population Ages 16-24</t>
  </si>
  <si>
    <t>Total Population Ages 25-64</t>
  </si>
  <si>
    <t>Total # Employed Ages 16-24</t>
  </si>
  <si>
    <t>Total # Employed Ages 25-64</t>
  </si>
  <si>
    <t>% of Population Ages 16-24 that are Employed</t>
  </si>
  <si>
    <t>% of Population Ages 25-64 that are Employed</t>
  </si>
  <si>
    <t>16-64</t>
  </si>
  <si>
    <t>18-64</t>
  </si>
  <si>
    <t>25-64</t>
  </si>
  <si>
    <t>Black</t>
  </si>
  <si>
    <t>16-24</t>
  </si>
  <si>
    <t>Total Population Ages 16-64</t>
  </si>
  <si>
    <t>Total # Employed Ages 16-64</t>
  </si>
  <si>
    <t>% of Population Ages 16-64 that are Employed</t>
  </si>
  <si>
    <t>Male</t>
  </si>
  <si>
    <t xml:space="preserve">Source(s): Table B23002: SEX BY AGE BY EMPLOYMENT STATUS FOR THE POPULATION 16 YEARS AND OVER, American Community Survey 1-Year Estimates </t>
  </si>
  <si>
    <t>Total Black Males</t>
  </si>
  <si>
    <t>Total Black Females</t>
  </si>
  <si>
    <t>Total</t>
  </si>
  <si>
    <t>Total Population</t>
  </si>
  <si>
    <t>2016 American Community Survey 1-Year Estimates</t>
  </si>
  <si>
    <t xml:space="preserve">Total Population Source: Table B23001 - Sex by Age by Employment Status for the Population 16 Years and Over, 2016 American Community Survey, 1-Year Estimates,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</si>
</sst>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>
    <font>
      <sz val="10"/>
      <name val="Arial"/>
    </font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vertAlign val="subscript"/>
      <sz val="12"/>
      <color indexed="8"/>
      <name val="Calibri"/>
      <family val="2"/>
    </font>
    <font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color theme="1"/>
      <name val="Tw Cen MT"/>
      <family val="2"/>
      <scheme val="minor"/>
    </font>
    <font>
      <b/>
      <sz val="10"/>
      <color rgb="FFFF0000"/>
      <name val="Arial"/>
      <family val="2"/>
    </font>
    <font>
      <sz val="12"/>
      <color theme="1"/>
      <name val="Tw Cen MT"/>
      <family val="2"/>
      <scheme val="minor"/>
    </font>
    <font>
      <sz val="12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b/>
      <i/>
      <sz val="12"/>
      <color theme="0"/>
      <name val="Tw Cen MT"/>
      <family val="2"/>
      <scheme val="minor"/>
    </font>
    <font>
      <sz val="10"/>
      <color theme="1"/>
      <name val="Tw Cen MT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4" xfId="0" applyBorder="1"/>
    <xf numFmtId="0" fontId="2" fillId="2" borderId="4" xfId="0" applyFont="1" applyFill="1" applyBorder="1" applyAlignment="1">
      <alignment horizontal="left" vertical="top" wrapText="1"/>
    </xf>
    <xf numFmtId="9" fontId="0" fillId="0" borderId="4" xfId="2" applyFont="1" applyBorder="1"/>
    <xf numFmtId="9" fontId="0" fillId="0" borderId="0" xfId="2" applyFont="1"/>
    <xf numFmtId="0" fontId="10" fillId="0" borderId="0" xfId="0" applyFont="1"/>
    <xf numFmtId="0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3" fontId="0" fillId="0" borderId="4" xfId="0" applyNumberFormat="1" applyBorder="1"/>
    <xf numFmtId="0" fontId="2" fillId="3" borderId="2" xfId="0" applyFont="1" applyFill="1" applyBorder="1" applyAlignment="1">
      <alignment horizontal="left" vertical="top" wrapText="1"/>
    </xf>
    <xf numFmtId="3" fontId="2" fillId="3" borderId="2" xfId="0" applyNumberFormat="1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2" fillId="3" borderId="4" xfId="0" applyFont="1" applyFill="1" applyBorder="1" applyAlignment="1">
      <alignment horizontal="left" vertical="top" wrapText="1"/>
    </xf>
    <xf numFmtId="3" fontId="0" fillId="3" borderId="4" xfId="0" applyNumberFormat="1" applyFill="1" applyBorder="1"/>
    <xf numFmtId="9" fontId="6" fillId="3" borderId="4" xfId="2" applyFont="1" applyFill="1" applyBorder="1"/>
    <xf numFmtId="0" fontId="2" fillId="4" borderId="2" xfId="0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vertical="top" wrapText="1"/>
    </xf>
    <xf numFmtId="3" fontId="2" fillId="4" borderId="2" xfId="0" applyNumberFormat="1" applyFont="1" applyFill="1" applyBorder="1" applyAlignment="1">
      <alignment vertical="top" wrapText="1"/>
    </xf>
    <xf numFmtId="0" fontId="0" fillId="4" borderId="0" xfId="0" applyFill="1"/>
    <xf numFmtId="0" fontId="2" fillId="4" borderId="4" xfId="0" applyFont="1" applyFill="1" applyBorder="1" applyAlignment="1">
      <alignment horizontal="left" vertical="top" wrapText="1"/>
    </xf>
    <xf numFmtId="0" fontId="0" fillId="4" borderId="4" xfId="0" applyFill="1" applyBorder="1"/>
    <xf numFmtId="9" fontId="6" fillId="4" borderId="4" xfId="2" applyFont="1" applyFill="1" applyBorder="1"/>
    <xf numFmtId="3" fontId="2" fillId="4" borderId="2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3" fontId="11" fillId="5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  <xf numFmtId="164" fontId="11" fillId="0" borderId="9" xfId="2" applyNumberFormat="1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5" borderId="0" xfId="0" applyFont="1" applyFill="1"/>
    <xf numFmtId="3" fontId="12" fillId="5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0" fillId="0" borderId="0" xfId="0" applyBorder="1"/>
    <xf numFmtId="9" fontId="0" fillId="0" borderId="0" xfId="2" applyFont="1" applyBorder="1"/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0" fillId="0" borderId="0" xfId="1" applyNumberFormat="1" applyFont="1"/>
    <xf numFmtId="0" fontId="3" fillId="6" borderId="0" xfId="0" applyFont="1" applyFill="1" applyAlignment="1">
      <alignment horizontal="right"/>
    </xf>
    <xf numFmtId="165" fontId="8" fillId="6" borderId="0" xfId="1" applyNumberFormat="1" applyFont="1" applyFill="1"/>
    <xf numFmtId="0" fontId="0" fillId="6" borderId="0" xfId="0" applyFill="1"/>
    <xf numFmtId="3" fontId="0" fillId="6" borderId="0" xfId="0" applyNumberFormat="1" applyFill="1"/>
    <xf numFmtId="9" fontId="8" fillId="6" borderId="0" xfId="2" applyFont="1" applyFill="1"/>
    <xf numFmtId="0" fontId="2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5" fillId="7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3" fontId="2" fillId="2" borderId="2" xfId="0" applyNumberFormat="1" applyFont="1" applyFill="1" applyBorder="1" applyAlignment="1" applyProtection="1">
      <alignment vertical="top" wrapText="1"/>
    </xf>
    <xf numFmtId="3" fontId="2" fillId="2" borderId="2" xfId="0" applyNumberFormat="1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2" xfId="0" applyNumberFormat="1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5" fontId="9" fillId="0" borderId="0" xfId="1" applyNumberFormat="1" applyFont="1"/>
    <xf numFmtId="165" fontId="0" fillId="0" borderId="0" xfId="0" applyNumberFormat="1"/>
    <xf numFmtId="0" fontId="17" fillId="0" borderId="0" xfId="0" applyFont="1"/>
    <xf numFmtId="0" fontId="0" fillId="3" borderId="4" xfId="0" applyFill="1" applyBorder="1"/>
    <xf numFmtId="9" fontId="0" fillId="4" borderId="4" xfId="2" applyFont="1" applyFill="1" applyBorder="1"/>
    <xf numFmtId="0" fontId="2" fillId="4" borderId="0" xfId="0" applyFont="1" applyFill="1" applyBorder="1" applyAlignment="1">
      <alignment horizontal="left" vertical="top" wrapText="1"/>
    </xf>
    <xf numFmtId="0" fontId="0" fillId="4" borderId="0" xfId="0" applyFill="1" applyBorder="1"/>
    <xf numFmtId="9" fontId="0" fillId="4" borderId="0" xfId="2" applyFont="1" applyFill="1" applyBorder="1"/>
    <xf numFmtId="3" fontId="11" fillId="0" borderId="0" xfId="0" applyNumberFormat="1" applyFont="1" applyAlignment="1">
      <alignment horizontal="right"/>
    </xf>
    <xf numFmtId="0" fontId="17" fillId="0" borderId="4" xfId="0" applyFont="1" applyBorder="1"/>
    <xf numFmtId="9" fontId="17" fillId="0" borderId="4" xfId="2" applyFont="1" applyBorder="1"/>
    <xf numFmtId="0" fontId="3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r>
              <a:rPr lang="en-US" sz="1200">
                <a:latin typeface="Tw Cen MT" panose="020B0602020104020603" pitchFamily="34" charset="0"/>
              </a:rPr>
              <a:t>Percent Employed by Sex, Race and Ethnicity,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r>
              <a:rPr lang="en-US" sz="1200">
                <a:latin typeface="Tw Cen MT" panose="020B0602020104020603" pitchFamily="34" charset="0"/>
              </a:rPr>
              <a:t> Ages 18-64, Travis County,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72A365"/>
            </a:solidFill>
            <a:ln w="25400">
              <a:noFill/>
            </a:ln>
          </c:spPr>
          <c:invertIfNegative val="0"/>
          <c:cat>
            <c:strRef>
              <c:f>Overview!$D$12:$F$12</c:f>
              <c:strCache>
                <c:ptCount val="3"/>
                <c:pt idx="0">
                  <c:v>Black 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Overview!$D$13:$F$13</c:f>
              <c:numCache>
                <c:formatCode>0%</c:formatCode>
                <c:ptCount val="3"/>
                <c:pt idx="0">
                  <c:v>0.71362502899559266</c:v>
                </c:pt>
                <c:pt idx="1">
                  <c:v>0.75048239752485213</c:v>
                </c:pt>
                <c:pt idx="2">
                  <c:v>0.79081127082386127</c:v>
                </c:pt>
              </c:numCache>
            </c:numRef>
          </c:val>
        </c:ser>
        <c:ser>
          <c:idx val="1"/>
          <c:order val="1"/>
          <c:tx>
            <c:strRef>
              <c:f>Overview!$B$14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Overview!$D$12:$F$12</c:f>
              <c:strCache>
                <c:ptCount val="3"/>
                <c:pt idx="0">
                  <c:v>Black 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Overview!$D$14:$F$14</c:f>
              <c:numCache>
                <c:formatCode>0%</c:formatCode>
                <c:ptCount val="3"/>
                <c:pt idx="0">
                  <c:v>0.75109691669402745</c:v>
                </c:pt>
                <c:pt idx="1">
                  <c:v>0.82107539954620312</c:v>
                </c:pt>
                <c:pt idx="2">
                  <c:v>0.83935264443379209</c:v>
                </c:pt>
              </c:numCache>
            </c:numRef>
          </c:val>
        </c:ser>
        <c:ser>
          <c:idx val="2"/>
          <c:order val="2"/>
          <c:tx>
            <c:strRef>
              <c:f>Overview!$B$15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Overview!$D$12:$F$12</c:f>
              <c:strCache>
                <c:ptCount val="3"/>
                <c:pt idx="0">
                  <c:v>Black 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Overview!$D$15:$F$15</c:f>
              <c:numCache>
                <c:formatCode>0%</c:formatCode>
                <c:ptCount val="3"/>
                <c:pt idx="0">
                  <c:v>0.67823414991683817</c:v>
                </c:pt>
                <c:pt idx="1">
                  <c:v>0.67461752328284286</c:v>
                </c:pt>
                <c:pt idx="2">
                  <c:v>0.74014295925661189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75744"/>
        <c:axId val="226851816"/>
      </c:barChart>
      <c:catAx>
        <c:axId val="1809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endParaRPr lang="en-US"/>
          </a:p>
        </c:txPr>
        <c:crossAx val="226851816"/>
        <c:crosses val="autoZero"/>
        <c:auto val="1"/>
        <c:lblAlgn val="ctr"/>
        <c:lblOffset val="100"/>
        <c:noMultiLvlLbl val="0"/>
      </c:catAx>
      <c:valAx>
        <c:axId val="22685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endParaRPr lang="en-US"/>
          </a:p>
        </c:txPr>
        <c:crossAx val="18097574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8436657681941"/>
          <c:y val="0.37178597824323506"/>
          <c:w val="0.18328840970350405"/>
          <c:h val="0.340514260447075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Percent Employed by Sex, Race, and Ethnicity,</a:t>
            </a:r>
          </a:p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 Ages 25-64,</a:t>
            </a:r>
            <a:r>
              <a:rPr lang="en-US" sz="1400" baseline="0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 Travis County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72A365"/>
            </a:solidFill>
            <a:ln w="25400">
              <a:noFill/>
            </a:ln>
          </c:spPr>
          <c:invertIfNegative val="0"/>
          <c:cat>
            <c:strRef>
              <c:f>Overview!$D$7:$F$7</c:f>
              <c:strCache>
                <c:ptCount val="3"/>
                <c:pt idx="0">
                  <c:v>Black 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Overview!$D$8:$F$8</c:f>
              <c:numCache>
                <c:formatCode>0%</c:formatCode>
                <c:ptCount val="3"/>
                <c:pt idx="0">
                  <c:v>0.76007494280206811</c:v>
                </c:pt>
                <c:pt idx="1">
                  <c:v>0.80568656452618159</c:v>
                </c:pt>
                <c:pt idx="2">
                  <c:v>0.82652555118236215</c:v>
                </c:pt>
              </c:numCache>
            </c:numRef>
          </c:val>
        </c:ser>
        <c:ser>
          <c:idx val="1"/>
          <c:order val="1"/>
          <c:tx>
            <c:strRef>
              <c:f>Overview!$B$9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Overview!$D$7:$F$7</c:f>
              <c:strCache>
                <c:ptCount val="3"/>
                <c:pt idx="0">
                  <c:v>Black 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Overview!$D$9:$F$9</c:f>
              <c:numCache>
                <c:formatCode>0%</c:formatCode>
                <c:ptCount val="3"/>
                <c:pt idx="0">
                  <c:v>0.79393691110200737</c:v>
                </c:pt>
                <c:pt idx="1">
                  <c:v>0.88381671683760843</c:v>
                </c:pt>
                <c:pt idx="2">
                  <c:v>0.88294246297910539</c:v>
                </c:pt>
              </c:numCache>
            </c:numRef>
          </c:val>
        </c:ser>
        <c:ser>
          <c:idx val="2"/>
          <c:order val="2"/>
          <c:tx>
            <c:strRef>
              <c:f>Overview!$B$10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Overview!$D$7:$F$7</c:f>
              <c:strCache>
                <c:ptCount val="3"/>
                <c:pt idx="0">
                  <c:v>Black 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Overview!$D$10:$F$10</c:f>
              <c:numCache>
                <c:formatCode>0%</c:formatCode>
                <c:ptCount val="3"/>
                <c:pt idx="0">
                  <c:v>0.72834810524111937</c:v>
                </c:pt>
                <c:pt idx="1">
                  <c:v>0.72236745992080276</c:v>
                </c:pt>
                <c:pt idx="2">
                  <c:v>0.76760198657805934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53384"/>
        <c:axId val="227466536"/>
      </c:barChart>
      <c:catAx>
        <c:axId val="22685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7466536"/>
        <c:crosses val="autoZero"/>
        <c:auto val="1"/>
        <c:lblAlgn val="ctr"/>
        <c:lblOffset val="100"/>
        <c:noMultiLvlLbl val="0"/>
      </c:catAx>
      <c:valAx>
        <c:axId val="22746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685338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77005347593587"/>
          <c:y val="0.44444623057416477"/>
          <c:w val="0.18983957219251338"/>
          <c:h val="0.3827175874388641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37042</xdr:colOff>
      <xdr:row>1</xdr:row>
      <xdr:rowOff>15876</xdr:rowOff>
    </xdr:from>
    <xdr:to>
      <xdr:col>12</xdr:col>
      <xdr:colOff>522817</xdr:colOff>
      <xdr:row>18</xdr:row>
      <xdr:rowOff>151342</xdr:rowOff>
    </xdr:to>
    <xdr:graphicFrame macro="">
      <xdr:nvGraphicFramePr>
        <xdr:cNvPr id="21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52805</xdr:colOff>
      <xdr:row>21</xdr:row>
      <xdr:rowOff>31751</xdr:rowOff>
    </xdr:from>
    <xdr:to>
      <xdr:col>14</xdr:col>
      <xdr:colOff>273051</xdr:colOff>
      <xdr:row>41</xdr:row>
      <xdr:rowOff>100542</xdr:rowOff>
    </xdr:to>
    <xdr:graphicFrame macro="">
      <xdr:nvGraphicFramePr>
        <xdr:cNvPr id="2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8"/>
  <sheetViews>
    <sheetView tabSelected="1" zoomScale="90" zoomScaleNormal="90" workbookViewId="0">
      <selection activeCell="V27" sqref="V27"/>
    </sheetView>
  </sheetViews>
  <sheetFormatPr defaultRowHeight="13.2"/>
  <cols>
    <col min="3" max="3" width="10.44140625" customWidth="1"/>
    <col min="4" max="4" width="11.44140625" bestFit="1" customWidth="1"/>
    <col min="5" max="5" width="14.6640625" bestFit="1" customWidth="1"/>
  </cols>
  <sheetData>
    <row r="2" spans="1:8">
      <c r="A2" s="56" t="s">
        <v>83</v>
      </c>
      <c r="B2" s="5"/>
      <c r="C2" s="7" t="s">
        <v>31</v>
      </c>
      <c r="D2" s="79" t="s">
        <v>19</v>
      </c>
      <c r="E2" s="79" t="s">
        <v>32</v>
      </c>
      <c r="F2" s="79" t="s">
        <v>33</v>
      </c>
    </row>
    <row r="3" spans="1:8" ht="12" customHeight="1">
      <c r="A3" s="56"/>
      <c r="B3" s="6" t="s">
        <v>25</v>
      </c>
      <c r="C3" s="7"/>
      <c r="D3" s="80">
        <v>0.52216529293829361</v>
      </c>
      <c r="E3" s="80">
        <v>0.5462601304265533</v>
      </c>
      <c r="F3" s="80">
        <v>0.54224894679212365</v>
      </c>
    </row>
    <row r="4" spans="1:8" ht="12" customHeight="1">
      <c r="A4" s="56"/>
      <c r="B4" s="6" t="s">
        <v>30</v>
      </c>
      <c r="C4" s="7"/>
      <c r="D4" s="80">
        <v>0.57817197835237522</v>
      </c>
      <c r="E4" s="80">
        <v>0.59297486811494482</v>
      </c>
      <c r="F4" s="80">
        <v>0.53528255170404893</v>
      </c>
      <c r="H4" s="9"/>
    </row>
    <row r="5" spans="1:8" ht="12" customHeight="1">
      <c r="A5" s="56"/>
      <c r="B5" s="6" t="s">
        <v>26</v>
      </c>
      <c r="C5" s="7"/>
      <c r="D5" s="80">
        <v>0.46749816581071169</v>
      </c>
      <c r="E5" s="80">
        <v>0.49460105804768462</v>
      </c>
      <c r="F5" s="80">
        <v>0.54949089670313034</v>
      </c>
    </row>
    <row r="6" spans="1:8" ht="12" customHeight="1">
      <c r="D6" s="72"/>
      <c r="E6" s="72"/>
      <c r="F6" s="72"/>
    </row>
    <row r="7" spans="1:8" ht="12" customHeight="1">
      <c r="A7" s="56" t="s">
        <v>81</v>
      </c>
      <c r="B7" s="5"/>
      <c r="C7" s="7" t="s">
        <v>31</v>
      </c>
      <c r="D7" s="79" t="s">
        <v>19</v>
      </c>
      <c r="E7" s="79" t="s">
        <v>32</v>
      </c>
      <c r="F7" s="79" t="s">
        <v>33</v>
      </c>
    </row>
    <row r="8" spans="1:8" ht="12" customHeight="1">
      <c r="A8" s="56"/>
      <c r="B8" s="6" t="s">
        <v>25</v>
      </c>
      <c r="C8" s="7"/>
      <c r="D8" s="80">
        <v>0.76007494280206811</v>
      </c>
      <c r="E8" s="80">
        <v>0.80568656452618159</v>
      </c>
      <c r="F8" s="80">
        <v>0.82652555118236215</v>
      </c>
    </row>
    <row r="9" spans="1:8" ht="12" customHeight="1">
      <c r="A9" s="56"/>
      <c r="B9" s="6" t="s">
        <v>30</v>
      </c>
      <c r="C9" s="7"/>
      <c r="D9" s="80">
        <v>0.79393691110200737</v>
      </c>
      <c r="E9" s="80">
        <v>0.88381671683760843</v>
      </c>
      <c r="F9" s="80">
        <v>0.88294246297910539</v>
      </c>
    </row>
    <row r="10" spans="1:8" ht="12" customHeight="1">
      <c r="A10" s="56"/>
      <c r="B10" s="6" t="s">
        <v>26</v>
      </c>
      <c r="C10" s="7"/>
      <c r="D10" s="80">
        <v>0.72834810524111937</v>
      </c>
      <c r="E10" s="80">
        <v>0.72236745992080276</v>
      </c>
      <c r="F10" s="80">
        <v>0.76760198657805934</v>
      </c>
    </row>
    <row r="11" spans="1:8" ht="12" customHeight="1">
      <c r="D11" s="72"/>
      <c r="E11" s="72"/>
      <c r="F11" s="72"/>
    </row>
    <row r="12" spans="1:8" ht="12" customHeight="1">
      <c r="A12" s="56" t="s">
        <v>80</v>
      </c>
      <c r="B12" s="5"/>
      <c r="C12" s="7" t="s">
        <v>31</v>
      </c>
      <c r="D12" s="79" t="s">
        <v>19</v>
      </c>
      <c r="E12" s="79" t="s">
        <v>32</v>
      </c>
      <c r="F12" s="79" t="s">
        <v>33</v>
      </c>
    </row>
    <row r="13" spans="1:8" ht="12" customHeight="1">
      <c r="A13" s="56"/>
      <c r="B13" s="6" t="s">
        <v>25</v>
      </c>
      <c r="C13" s="7"/>
      <c r="D13" s="80">
        <v>0.71362502899559266</v>
      </c>
      <c r="E13" s="80">
        <v>0.75048239752485213</v>
      </c>
      <c r="F13" s="80">
        <v>0.79081127082386127</v>
      </c>
    </row>
    <row r="14" spans="1:8" ht="12" customHeight="1">
      <c r="A14" s="56"/>
      <c r="B14" s="6" t="s">
        <v>30</v>
      </c>
      <c r="C14" s="7"/>
      <c r="D14" s="80">
        <v>0.75109691669402745</v>
      </c>
      <c r="E14" s="80">
        <v>0.82107539954620312</v>
      </c>
      <c r="F14" s="80">
        <v>0.83935264443379209</v>
      </c>
    </row>
    <row r="15" spans="1:8" ht="12" customHeight="1">
      <c r="A15" s="56"/>
      <c r="B15" s="6" t="s">
        <v>26</v>
      </c>
      <c r="C15" s="7"/>
      <c r="D15" s="80">
        <v>0.67823414991683817</v>
      </c>
      <c r="E15" s="80">
        <v>0.67461752328284286</v>
      </c>
      <c r="F15" s="80">
        <v>0.74014295925661189</v>
      </c>
    </row>
    <row r="16" spans="1:8" ht="12" customHeight="1"/>
    <row r="17" spans="2:21" ht="12" customHeight="1"/>
    <row r="18" spans="2:21" ht="12" customHeight="1"/>
    <row r="19" spans="2:21" ht="12" customHeight="1"/>
    <row r="20" spans="2:21" ht="12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" customHeight="1">
      <c r="E21" s="72"/>
    </row>
    <row r="22" spans="2:21" ht="12" customHeight="1"/>
    <row r="23" spans="2:21" ht="12" customHeight="1"/>
    <row r="24" spans="2:21" ht="12" customHeight="1"/>
    <row r="25" spans="2:21" ht="12" customHeight="1"/>
    <row r="26" spans="2:21" ht="12" customHeight="1"/>
    <row r="27" spans="2:21" ht="12" customHeight="1">
      <c r="B27" s="1"/>
    </row>
    <row r="28" spans="2:21" ht="12" customHeight="1">
      <c r="B28" s="57" t="s">
        <v>88</v>
      </c>
      <c r="C28" s="57"/>
      <c r="D28" s="57"/>
      <c r="E28" s="57"/>
      <c r="F28" s="57"/>
    </row>
    <row r="29" spans="2:21" ht="12" customHeight="1">
      <c r="B29" s="57"/>
      <c r="C29" s="57"/>
      <c r="D29" s="57"/>
      <c r="E29" s="57"/>
      <c r="F29" s="57"/>
    </row>
    <row r="30" spans="2:21" ht="12" customHeight="1">
      <c r="B30" s="1"/>
      <c r="C30" s="8"/>
    </row>
    <row r="31" spans="2:21" ht="12" customHeight="1">
      <c r="B31" s="1"/>
      <c r="C31" s="8"/>
    </row>
    <row r="32" spans="2:21" ht="12" customHeight="1">
      <c r="B32" s="1"/>
      <c r="C32" s="8"/>
    </row>
    <row r="33" spans="2:2" ht="12" customHeight="1">
      <c r="B33" s="1"/>
    </row>
    <row r="34" spans="2:2" ht="12" customHeight="1">
      <c r="B34" s="1"/>
    </row>
    <row r="35" spans="2:2" ht="12" customHeight="1">
      <c r="B35" s="1"/>
    </row>
    <row r="36" spans="2:2" ht="12" customHeight="1"/>
    <row r="37" spans="2:2" ht="12" customHeight="1"/>
    <row r="38" spans="2:2" ht="12" customHeight="1"/>
    <row r="39" spans="2:2" ht="12" customHeight="1"/>
    <row r="40" spans="2:2" ht="12" customHeight="1"/>
    <row r="41" spans="2:2" ht="12" customHeight="1"/>
    <row r="42" spans="2:2" ht="12" customHeight="1"/>
    <row r="43" spans="2:2" ht="12" customHeight="1"/>
    <row r="44" spans="2:2" ht="12" customHeight="1"/>
    <row r="45" spans="2:2" ht="12" customHeight="1"/>
    <row r="46" spans="2:2" ht="12" customHeight="1"/>
    <row r="47" spans="2:2" ht="12" customHeight="1"/>
    <row r="48" spans="2: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231.9" customHeight="1"/>
    <row r="84" ht="12" customHeight="1"/>
    <row r="85" ht="12" customHeight="1"/>
    <row r="86" ht="92.1" customHeight="1"/>
    <row r="87" ht="12" customHeight="1"/>
    <row r="88" ht="33.9" customHeight="1"/>
    <row r="89" ht="12" customHeight="1"/>
    <row r="90" ht="126.9" customHeight="1"/>
    <row r="91" ht="12" customHeight="1"/>
    <row r="92" ht="92.1" customHeight="1"/>
    <row r="93" ht="12" customHeight="1"/>
    <row r="94" ht="45.9" customHeight="1"/>
    <row r="95" ht="12" customHeight="1"/>
    <row r="96" ht="324.89999999999998" customHeight="1"/>
    <row r="97" ht="12" customHeight="1"/>
    <row r="98" ht="138.9" customHeight="1"/>
  </sheetData>
  <mergeCells count="4">
    <mergeCell ref="A12:A15"/>
    <mergeCell ref="A7:A10"/>
    <mergeCell ref="A2:A5"/>
    <mergeCell ref="B28:F29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2" zoomScaleNormal="82" workbookViewId="0">
      <selection activeCell="E30" sqref="E30"/>
    </sheetView>
  </sheetViews>
  <sheetFormatPr defaultRowHeight="13.2"/>
  <sheetData>
    <row r="1" spans="1:8">
      <c r="A1" s="59">
        <v>2016</v>
      </c>
      <c r="B1" s="59"/>
      <c r="C1" s="59"/>
      <c r="D1" s="59"/>
      <c r="E1" s="59"/>
    </row>
    <row r="2" spans="1:8">
      <c r="A2" s="5"/>
      <c r="B2" s="5" t="s">
        <v>27</v>
      </c>
      <c r="C2" s="5" t="s">
        <v>28</v>
      </c>
      <c r="D2" s="5" t="s">
        <v>29</v>
      </c>
    </row>
    <row r="3" spans="1:8">
      <c r="A3" s="6" t="s">
        <v>20</v>
      </c>
      <c r="B3" s="5"/>
      <c r="C3" s="5"/>
      <c r="D3" s="7"/>
      <c r="F3" t="e">
        <f t="shared" ref="F3:F8" si="0">(C3/B3)</f>
        <v>#DIV/0!</v>
      </c>
      <c r="H3" t="s">
        <v>72</v>
      </c>
    </row>
    <row r="4" spans="1:8">
      <c r="A4" s="6" t="s">
        <v>30</v>
      </c>
      <c r="B4" s="5"/>
      <c r="C4" s="5"/>
      <c r="D4" s="7"/>
      <c r="F4" t="e">
        <f t="shared" si="0"/>
        <v>#DIV/0!</v>
      </c>
    </row>
    <row r="5" spans="1:8">
      <c r="A5" s="6" t="s">
        <v>26</v>
      </c>
      <c r="B5" s="5"/>
      <c r="C5" s="5"/>
      <c r="D5" s="7"/>
      <c r="F5" t="e">
        <f t="shared" si="0"/>
        <v>#DIV/0!</v>
      </c>
    </row>
    <row r="6" spans="1:8">
      <c r="A6" s="25" t="s">
        <v>19</v>
      </c>
      <c r="B6" s="26">
        <v>68976</v>
      </c>
      <c r="C6" s="26">
        <v>49223</v>
      </c>
      <c r="D6" s="27">
        <v>0.71362502899559266</v>
      </c>
      <c r="F6">
        <f t="shared" si="0"/>
        <v>0.71362502899559266</v>
      </c>
    </row>
    <row r="7" spans="1:8">
      <c r="A7" s="18" t="s">
        <v>30</v>
      </c>
      <c r="B7" s="73">
        <v>33503</v>
      </c>
      <c r="C7" s="73">
        <v>25164</v>
      </c>
      <c r="D7" s="20">
        <v>0.75109691669402745</v>
      </c>
      <c r="F7">
        <f t="shared" si="0"/>
        <v>0.75109691669402745</v>
      </c>
      <c r="G7" s="17"/>
    </row>
    <row r="8" spans="1:8">
      <c r="A8" s="18" t="s">
        <v>26</v>
      </c>
      <c r="B8" s="73">
        <v>35473</v>
      </c>
      <c r="C8" s="73">
        <v>24059</v>
      </c>
      <c r="D8" s="20">
        <v>0.67823414991683817</v>
      </c>
      <c r="F8">
        <f t="shared" si="0"/>
        <v>0.67823414991683817</v>
      </c>
    </row>
    <row r="9" spans="1:8" ht="26.4">
      <c r="A9" s="25" t="s">
        <v>23</v>
      </c>
      <c r="B9" s="26">
        <v>273115</v>
      </c>
      <c r="C9" s="26">
        <v>204968</v>
      </c>
      <c r="D9" s="74">
        <v>0.75048239752485213</v>
      </c>
    </row>
    <row r="10" spans="1:8">
      <c r="A10" s="6" t="s">
        <v>30</v>
      </c>
      <c r="B10" s="5">
        <v>141473</v>
      </c>
      <c r="C10" s="5">
        <v>116160</v>
      </c>
      <c r="D10" s="7">
        <v>0.82107539954620312</v>
      </c>
    </row>
    <row r="11" spans="1:8">
      <c r="A11" s="6" t="s">
        <v>26</v>
      </c>
      <c r="B11" s="5">
        <v>131642</v>
      </c>
      <c r="C11" s="5">
        <v>88808</v>
      </c>
      <c r="D11" s="7">
        <v>0.67461752328284286</v>
      </c>
    </row>
    <row r="12" spans="1:8">
      <c r="A12" s="25" t="s">
        <v>21</v>
      </c>
      <c r="B12" s="26">
        <v>428895</v>
      </c>
      <c r="C12" s="26">
        <v>339175</v>
      </c>
      <c r="D12" s="74">
        <v>0.79081127082386127</v>
      </c>
    </row>
    <row r="13" spans="1:8">
      <c r="A13" s="6" t="s">
        <v>30</v>
      </c>
      <c r="B13" s="5">
        <v>219045</v>
      </c>
      <c r="C13" s="5">
        <v>183856</v>
      </c>
      <c r="D13" s="7">
        <v>0.83935264443379209</v>
      </c>
    </row>
    <row r="14" spans="1:8">
      <c r="A14" s="6" t="s">
        <v>24</v>
      </c>
      <c r="B14" s="5">
        <v>209850</v>
      </c>
      <c r="C14" s="5">
        <v>155319</v>
      </c>
      <c r="D14" s="7">
        <v>0.74014295925661189</v>
      </c>
    </row>
    <row r="15" spans="1:8">
      <c r="A15" s="75" t="s">
        <v>25</v>
      </c>
      <c r="B15" s="76">
        <v>847687</v>
      </c>
      <c r="C15" s="76">
        <v>649518</v>
      </c>
      <c r="D15" s="77">
        <v>0.76622385385171654</v>
      </c>
    </row>
    <row r="16" spans="1:8">
      <c r="A16" s="55"/>
      <c r="B16" s="42"/>
      <c r="C16" s="42"/>
      <c r="D16" s="43"/>
    </row>
    <row r="17" spans="1:5">
      <c r="A17" s="59">
        <v>2015</v>
      </c>
      <c r="B17" s="59"/>
      <c r="C17" s="59"/>
      <c r="D17" s="59"/>
      <c r="E17" s="59"/>
    </row>
    <row r="18" spans="1:5">
      <c r="A18" s="5"/>
      <c r="B18" s="7" t="s">
        <v>31</v>
      </c>
      <c r="C18" s="5" t="s">
        <v>19</v>
      </c>
      <c r="D18" s="5" t="s">
        <v>32</v>
      </c>
      <c r="E18" s="5" t="s">
        <v>33</v>
      </c>
    </row>
    <row r="19" spans="1:5">
      <c r="A19" s="18" t="s">
        <v>25</v>
      </c>
      <c r="B19" s="20"/>
      <c r="C19" s="20">
        <v>0.69649265448020636</v>
      </c>
      <c r="D19" s="20">
        <v>0.72411186981109377</v>
      </c>
      <c r="E19" s="20">
        <v>0.77538134592680052</v>
      </c>
    </row>
    <row r="20" spans="1:5">
      <c r="A20" s="6" t="s">
        <v>30</v>
      </c>
      <c r="B20" s="7"/>
      <c r="C20" s="7">
        <v>0.73334645005340382</v>
      </c>
      <c r="D20" s="7">
        <v>0.82617497560478292</v>
      </c>
      <c r="E20" s="7">
        <v>0.81169727649249046</v>
      </c>
    </row>
    <row r="21" spans="1:5">
      <c r="A21" s="6" t="s">
        <v>26</v>
      </c>
      <c r="B21" s="7"/>
      <c r="C21" s="7">
        <v>0.65982437496504276</v>
      </c>
      <c r="D21" s="7">
        <v>0.61515198631734436</v>
      </c>
      <c r="E21" s="7">
        <v>0.73788830606652489</v>
      </c>
    </row>
    <row r="23" spans="1:5">
      <c r="A23" s="58">
        <v>2014</v>
      </c>
      <c r="B23" s="58"/>
      <c r="C23" s="58"/>
      <c r="D23" s="58"/>
      <c r="E23" s="58"/>
    </row>
    <row r="24" spans="1:5">
      <c r="A24" s="5"/>
      <c r="B24" s="7" t="s">
        <v>31</v>
      </c>
      <c r="C24" s="5" t="s">
        <v>19</v>
      </c>
      <c r="D24" s="5" t="s">
        <v>32</v>
      </c>
      <c r="E24" s="5" t="s">
        <v>33</v>
      </c>
    </row>
    <row r="25" spans="1:5">
      <c r="A25" s="6" t="s">
        <v>25</v>
      </c>
      <c r="B25" s="7">
        <v>0.67281556916609286</v>
      </c>
      <c r="C25" s="7">
        <v>0.6831600707922485</v>
      </c>
      <c r="D25" s="7">
        <v>0.70786585999069196</v>
      </c>
      <c r="E25" s="7">
        <v>0.76361338443015159</v>
      </c>
    </row>
    <row r="26" spans="1:5">
      <c r="A26" s="6" t="s">
        <v>30</v>
      </c>
      <c r="B26" s="7">
        <v>0.75302276605787732</v>
      </c>
      <c r="C26" s="7">
        <v>0.65810161818237434</v>
      </c>
      <c r="D26" s="7">
        <v>0.79969906441809191</v>
      </c>
      <c r="E26" s="7">
        <v>0.80184887837216068</v>
      </c>
    </row>
    <row r="27" spans="1:5">
      <c r="A27" s="6" t="s">
        <v>26</v>
      </c>
      <c r="B27" s="7">
        <v>0.59291011032736485</v>
      </c>
      <c r="C27" s="7">
        <v>0.70687159893481533</v>
      </c>
      <c r="D27" s="7">
        <v>0.60982592306897077</v>
      </c>
      <c r="E27" s="7">
        <v>0.72384324258332311</v>
      </c>
    </row>
  </sheetData>
  <mergeCells count="3">
    <mergeCell ref="A23:E23"/>
    <mergeCell ref="A17:E17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6"/>
  <sheetViews>
    <sheetView zoomScale="46" zoomScaleNormal="46" workbookViewId="0">
      <selection activeCell="L20" sqref="L20"/>
    </sheetView>
  </sheetViews>
  <sheetFormatPr defaultRowHeight="13.2"/>
  <cols>
    <col min="1" max="1" width="42.109375" customWidth="1"/>
    <col min="2" max="2" width="11.33203125" bestFit="1" customWidth="1"/>
    <col min="6" max="6" width="12.33203125" bestFit="1" customWidth="1"/>
    <col min="8" max="8" width="12.33203125" bestFit="1" customWidth="1"/>
    <col min="10" max="10" width="12.21875" customWidth="1"/>
    <col min="14" max="14" width="15.109375" customWidth="1"/>
    <col min="15" max="15" width="16.6640625" customWidth="1"/>
    <col min="16" max="16" width="13.33203125" customWidth="1"/>
    <col min="17" max="17" width="13.109375" customWidth="1"/>
    <col min="18" max="18" width="12.33203125" customWidth="1"/>
    <col min="21" max="21" width="10.33203125" customWidth="1"/>
  </cols>
  <sheetData>
    <row r="1" spans="1:17">
      <c r="A1" s="61" t="s">
        <v>0</v>
      </c>
      <c r="B1" s="61"/>
      <c r="C1" s="1"/>
      <c r="D1" s="1"/>
      <c r="F1" s="81" t="s">
        <v>94</v>
      </c>
      <c r="G1" s="69"/>
      <c r="H1" s="69"/>
      <c r="I1" s="69"/>
      <c r="J1" s="69"/>
      <c r="K1" s="69"/>
      <c r="L1" s="69"/>
      <c r="M1" s="69"/>
    </row>
    <row r="2" spans="1:17">
      <c r="A2" s="61" t="s">
        <v>93</v>
      </c>
      <c r="B2" s="61"/>
      <c r="C2" s="1"/>
      <c r="D2" s="1"/>
      <c r="F2" s="69"/>
      <c r="G2" s="69"/>
      <c r="H2" s="69"/>
      <c r="I2" s="69"/>
      <c r="J2" s="69"/>
      <c r="K2" s="69"/>
      <c r="L2" s="69"/>
      <c r="M2" s="69"/>
    </row>
    <row r="3" spans="1:17">
      <c r="A3" s="1" t="s">
        <v>1</v>
      </c>
      <c r="B3" s="61"/>
      <c r="C3" s="1"/>
      <c r="D3" s="1"/>
      <c r="F3" s="69"/>
      <c r="G3" s="69"/>
      <c r="H3" s="69"/>
      <c r="I3" s="69"/>
      <c r="J3" s="69"/>
      <c r="K3" s="69"/>
      <c r="L3" s="69"/>
      <c r="M3" s="69"/>
    </row>
    <row r="4" spans="1:17">
      <c r="A4" s="1"/>
      <c r="B4" s="61"/>
      <c r="C4" s="1"/>
      <c r="D4" s="1"/>
    </row>
    <row r="5" spans="1:17">
      <c r="A5" s="1" t="s">
        <v>1</v>
      </c>
      <c r="B5" s="61"/>
      <c r="C5" s="1"/>
      <c r="D5" s="1"/>
    </row>
    <row r="6" spans="1:17">
      <c r="A6" s="1"/>
      <c r="B6" s="61"/>
      <c r="C6" s="1"/>
      <c r="D6" s="1"/>
      <c r="N6" s="59" t="s">
        <v>79</v>
      </c>
      <c r="O6" s="59"/>
      <c r="P6" s="59"/>
      <c r="Q6" s="59"/>
    </row>
    <row r="7" spans="1:17">
      <c r="A7" s="2" t="s">
        <v>1</v>
      </c>
      <c r="B7" s="60" t="s">
        <v>19</v>
      </c>
      <c r="C7" s="60"/>
      <c r="D7" s="60" t="s">
        <v>20</v>
      </c>
      <c r="E7" s="60"/>
      <c r="F7" s="60" t="s">
        <v>21</v>
      </c>
      <c r="G7" s="60"/>
      <c r="H7" s="60" t="s">
        <v>23</v>
      </c>
      <c r="I7" s="60"/>
      <c r="N7" s="5"/>
      <c r="O7" s="5" t="s">
        <v>27</v>
      </c>
      <c r="P7" s="5" t="s">
        <v>28</v>
      </c>
      <c r="Q7" s="5" t="s">
        <v>29</v>
      </c>
    </row>
    <row r="8" spans="1:17" ht="26.4">
      <c r="A8" s="4"/>
      <c r="B8" s="3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  <c r="N8" s="6" t="s">
        <v>20</v>
      </c>
      <c r="O8" s="5"/>
      <c r="P8" s="5"/>
      <c r="Q8" s="7"/>
    </row>
    <row r="9" spans="1:17">
      <c r="A9" s="3" t="s">
        <v>4</v>
      </c>
      <c r="B9" s="11">
        <v>77547</v>
      </c>
      <c r="C9" s="12">
        <v>1923</v>
      </c>
      <c r="D9" s="3"/>
      <c r="E9" s="3"/>
      <c r="F9" s="64">
        <v>503804</v>
      </c>
      <c r="G9" s="65">
        <v>1181</v>
      </c>
      <c r="H9" s="64">
        <v>291854</v>
      </c>
      <c r="I9" s="65">
        <v>1193</v>
      </c>
      <c r="N9" s="6" t="s">
        <v>30</v>
      </c>
      <c r="O9" s="5"/>
      <c r="P9" s="5"/>
      <c r="Q9" s="7"/>
    </row>
    <row r="10" spans="1:17">
      <c r="A10" s="3" t="s">
        <v>5</v>
      </c>
      <c r="B10" s="11">
        <v>36903</v>
      </c>
      <c r="C10" s="12">
        <v>1239</v>
      </c>
      <c r="D10" s="3"/>
      <c r="E10" s="3"/>
      <c r="F10" s="64">
        <v>253127</v>
      </c>
      <c r="G10" s="66">
        <v>829</v>
      </c>
      <c r="H10" s="64">
        <v>149565</v>
      </c>
      <c r="I10" s="66">
        <v>773</v>
      </c>
      <c r="N10" s="6" t="s">
        <v>26</v>
      </c>
      <c r="O10" s="5"/>
      <c r="P10" s="5"/>
      <c r="Q10" s="7"/>
    </row>
    <row r="11" spans="1:17" s="17" customFormat="1">
      <c r="A11" s="14" t="s">
        <v>6</v>
      </c>
      <c r="B11" s="15">
        <v>2455</v>
      </c>
      <c r="C11" s="14">
        <v>467</v>
      </c>
      <c r="D11" s="14"/>
      <c r="E11" s="14"/>
      <c r="F11" s="64">
        <v>11057</v>
      </c>
      <c r="G11" s="66">
        <v>767</v>
      </c>
      <c r="H11" s="64">
        <v>14008</v>
      </c>
      <c r="I11" s="66">
        <v>773</v>
      </c>
      <c r="N11" s="18" t="s">
        <v>19</v>
      </c>
      <c r="O11" s="15">
        <f>SUM(O12,O13)</f>
        <v>68976</v>
      </c>
      <c r="P11" s="19">
        <f>SUM(P12,P13)</f>
        <v>49223</v>
      </c>
      <c r="Q11" s="20">
        <f>P11/O11</f>
        <v>0.71362502899559266</v>
      </c>
    </row>
    <row r="12" spans="1:17">
      <c r="A12" s="3" t="s">
        <v>7</v>
      </c>
      <c r="B12" s="10">
        <v>950</v>
      </c>
      <c r="C12" s="3">
        <v>420</v>
      </c>
      <c r="D12" s="3"/>
      <c r="E12" s="3"/>
      <c r="F12" s="64">
        <v>3919</v>
      </c>
      <c r="G12" s="66">
        <v>780</v>
      </c>
      <c r="H12" s="64">
        <v>6023</v>
      </c>
      <c r="I12" s="65">
        <v>1482</v>
      </c>
      <c r="N12" s="6" t="s">
        <v>30</v>
      </c>
      <c r="O12" s="13">
        <f>SUM(B11,B18,B25,B32)</f>
        <v>33503</v>
      </c>
      <c r="P12" s="13">
        <f>SUM(B15,B22,B29,B36)</f>
        <v>25164</v>
      </c>
      <c r="Q12" s="20">
        <f t="shared" ref="Q12:Q19" si="0">P12/O12</f>
        <v>0.75109691669402745</v>
      </c>
    </row>
    <row r="13" spans="1:17">
      <c r="A13" s="3" t="s">
        <v>8</v>
      </c>
      <c r="B13" s="10">
        <v>0</v>
      </c>
      <c r="C13" s="3">
        <v>220</v>
      </c>
      <c r="D13" s="3"/>
      <c r="E13" s="3"/>
      <c r="F13" s="67">
        <v>0</v>
      </c>
      <c r="G13" s="66">
        <v>220</v>
      </c>
      <c r="H13" s="67">
        <v>0</v>
      </c>
      <c r="I13" s="66">
        <v>220</v>
      </c>
      <c r="N13" s="6" t="s">
        <v>26</v>
      </c>
      <c r="O13" s="13">
        <f>SUM(B50,B57,B64,B71)</f>
        <v>35473</v>
      </c>
      <c r="P13" s="13">
        <f>SUM(B54,B61,B68,B75)</f>
        <v>24059</v>
      </c>
      <c r="Q13" s="20">
        <f t="shared" si="0"/>
        <v>0.67823414991683817</v>
      </c>
    </row>
    <row r="14" spans="1:17" ht="26.4">
      <c r="A14" s="3" t="s">
        <v>9</v>
      </c>
      <c r="B14" s="10">
        <v>950</v>
      </c>
      <c r="C14" s="3">
        <v>420</v>
      </c>
      <c r="D14" s="3"/>
      <c r="E14" s="3"/>
      <c r="F14" s="64">
        <v>3919</v>
      </c>
      <c r="G14" s="66">
        <v>780</v>
      </c>
      <c r="H14" s="64">
        <v>6023</v>
      </c>
      <c r="I14" s="65">
        <v>1482</v>
      </c>
      <c r="N14" s="6" t="s">
        <v>23</v>
      </c>
      <c r="O14" s="11">
        <f>SUM(O16,O15)</f>
        <v>273115</v>
      </c>
      <c r="P14" s="13">
        <f>SUM(P15,P16)</f>
        <v>204968</v>
      </c>
      <c r="Q14" s="20">
        <f t="shared" si="0"/>
        <v>0.75048239752485213</v>
      </c>
    </row>
    <row r="15" spans="1:17" s="17" customFormat="1">
      <c r="A15" s="14" t="s">
        <v>10</v>
      </c>
      <c r="B15" s="29">
        <v>827</v>
      </c>
      <c r="C15" s="14">
        <v>452</v>
      </c>
      <c r="D15" s="14"/>
      <c r="E15" s="14"/>
      <c r="F15" s="64">
        <v>3421</v>
      </c>
      <c r="G15" s="66">
        <v>695</v>
      </c>
      <c r="H15" s="64">
        <v>4993</v>
      </c>
      <c r="I15" s="65">
        <v>1387</v>
      </c>
      <c r="N15" s="18" t="s">
        <v>30</v>
      </c>
      <c r="O15" s="19">
        <f>SUM(H11,H18,H25,H32)</f>
        <v>141473</v>
      </c>
      <c r="P15" s="19">
        <f>SUM(H15,H22,H29,H36)</f>
        <v>116160</v>
      </c>
      <c r="Q15" s="20">
        <f t="shared" si="0"/>
        <v>0.82107539954620312</v>
      </c>
    </row>
    <row r="16" spans="1:17">
      <c r="A16" s="3" t="s">
        <v>11</v>
      </c>
      <c r="B16" s="10">
        <v>123</v>
      </c>
      <c r="C16" s="3">
        <v>131</v>
      </c>
      <c r="D16" s="3"/>
      <c r="E16" s="3"/>
      <c r="F16" s="67">
        <v>498</v>
      </c>
      <c r="G16" s="66">
        <v>376</v>
      </c>
      <c r="H16" s="64">
        <v>1030</v>
      </c>
      <c r="I16" s="66">
        <v>676</v>
      </c>
      <c r="N16" s="6" t="s">
        <v>26</v>
      </c>
      <c r="O16" s="13">
        <f>SUM(H50,H57,H64,H71)</f>
        <v>131642</v>
      </c>
      <c r="P16" s="13">
        <f>SUM(H54,H61,H68,H75)</f>
        <v>88808</v>
      </c>
      <c r="Q16" s="20">
        <f t="shared" si="0"/>
        <v>0.67461752328284286</v>
      </c>
    </row>
    <row r="17" spans="1:18">
      <c r="A17" s="3" t="s">
        <v>12</v>
      </c>
      <c r="B17" s="11">
        <v>1505</v>
      </c>
      <c r="C17" s="3">
        <v>490</v>
      </c>
      <c r="D17" s="3"/>
      <c r="E17" s="3"/>
      <c r="F17" s="64">
        <v>7138</v>
      </c>
      <c r="G17" s="65">
        <v>1086</v>
      </c>
      <c r="H17" s="64">
        <v>7985</v>
      </c>
      <c r="I17" s="65">
        <v>1264</v>
      </c>
      <c r="N17" s="6" t="s">
        <v>21</v>
      </c>
      <c r="O17" s="13">
        <f>SUM(O18,O19)</f>
        <v>428895</v>
      </c>
      <c r="P17" s="13">
        <f>SUM(P18,P19)</f>
        <v>339175</v>
      </c>
      <c r="Q17" s="20">
        <f t="shared" si="0"/>
        <v>0.79081127082386127</v>
      </c>
    </row>
    <row r="18" spans="1:18" s="17" customFormat="1">
      <c r="A18" s="14" t="s">
        <v>13</v>
      </c>
      <c r="B18" s="15">
        <v>4197</v>
      </c>
      <c r="C18" s="14">
        <v>428</v>
      </c>
      <c r="D18" s="14"/>
      <c r="E18" s="14"/>
      <c r="F18" s="64">
        <v>16407</v>
      </c>
      <c r="G18" s="66">
        <v>220</v>
      </c>
      <c r="H18" s="64">
        <v>16511</v>
      </c>
      <c r="I18" s="66" t="s">
        <v>22</v>
      </c>
      <c r="N18" s="18" t="s">
        <v>30</v>
      </c>
      <c r="O18" s="19">
        <f>SUM(F11,F18,F25,F32)</f>
        <v>219045</v>
      </c>
      <c r="P18" s="19">
        <f>SUM(F15,F22,F29,F36)</f>
        <v>183856</v>
      </c>
      <c r="Q18" s="20">
        <f t="shared" si="0"/>
        <v>0.83935264443379209</v>
      </c>
    </row>
    <row r="19" spans="1:18">
      <c r="A19" s="3" t="s">
        <v>7</v>
      </c>
      <c r="B19" s="11">
        <v>3248</v>
      </c>
      <c r="C19" s="3">
        <v>649</v>
      </c>
      <c r="D19" s="3"/>
      <c r="E19" s="3"/>
      <c r="F19" s="64">
        <v>12437</v>
      </c>
      <c r="G19" s="66">
        <v>912</v>
      </c>
      <c r="H19" s="64">
        <v>13488</v>
      </c>
      <c r="I19" s="66">
        <v>989</v>
      </c>
      <c r="N19" s="6" t="s">
        <v>24</v>
      </c>
      <c r="O19" s="13">
        <f>SUM(F50,F57,F64,F71)</f>
        <v>209850</v>
      </c>
      <c r="P19" s="13">
        <f>SUM(F54,F61,F68,F75)</f>
        <v>155319</v>
      </c>
      <c r="Q19" s="20">
        <f t="shared" si="0"/>
        <v>0.74014295925661189</v>
      </c>
    </row>
    <row r="20" spans="1:18">
      <c r="A20" s="3" t="s">
        <v>8</v>
      </c>
      <c r="B20" s="10">
        <v>0</v>
      </c>
      <c r="C20" s="3">
        <v>220</v>
      </c>
      <c r="D20" s="3"/>
      <c r="E20" s="3"/>
      <c r="F20" s="67">
        <v>0</v>
      </c>
      <c r="G20" s="66">
        <v>220</v>
      </c>
      <c r="H20" s="67">
        <v>0</v>
      </c>
      <c r="I20" s="66">
        <v>220</v>
      </c>
    </row>
    <row r="21" spans="1:18">
      <c r="A21" s="3" t="s">
        <v>9</v>
      </c>
      <c r="B21" s="11">
        <v>3248</v>
      </c>
      <c r="C21" s="3">
        <v>649</v>
      </c>
      <c r="D21" s="3"/>
      <c r="E21" s="3"/>
      <c r="F21" s="64">
        <v>12437</v>
      </c>
      <c r="G21" s="66">
        <v>912</v>
      </c>
      <c r="H21" s="64">
        <v>13488</v>
      </c>
      <c r="I21" s="66">
        <v>989</v>
      </c>
      <c r="N21" s="5"/>
      <c r="O21" s="7" t="s">
        <v>31</v>
      </c>
      <c r="P21" s="5" t="s">
        <v>19</v>
      </c>
      <c r="Q21" s="5" t="s">
        <v>32</v>
      </c>
      <c r="R21" s="5" t="s">
        <v>33</v>
      </c>
    </row>
    <row r="22" spans="1:18" s="17" customFormat="1">
      <c r="A22" s="14" t="s">
        <v>10</v>
      </c>
      <c r="B22" s="15">
        <v>3019</v>
      </c>
      <c r="C22" s="14">
        <v>710</v>
      </c>
      <c r="D22" s="14"/>
      <c r="E22" s="14"/>
      <c r="F22" s="64">
        <v>11280</v>
      </c>
      <c r="G22" s="65">
        <v>1111</v>
      </c>
      <c r="H22" s="64">
        <v>13104</v>
      </c>
      <c r="I22" s="66">
        <v>993</v>
      </c>
      <c r="N22" s="18" t="s">
        <v>25</v>
      </c>
      <c r="O22" s="20"/>
      <c r="P22" s="20">
        <f>Q11</f>
        <v>0.71362502899559266</v>
      </c>
      <c r="Q22" s="20">
        <f>Q14</f>
        <v>0.75048239752485213</v>
      </c>
      <c r="R22" s="20">
        <f>Q17</f>
        <v>0.79081127082386127</v>
      </c>
    </row>
    <row r="23" spans="1:18">
      <c r="A23" s="3" t="s">
        <v>11</v>
      </c>
      <c r="B23" s="10">
        <v>229</v>
      </c>
      <c r="C23" s="3">
        <v>265</v>
      </c>
      <c r="D23" s="3"/>
      <c r="E23" s="3"/>
      <c r="F23" s="64">
        <v>1157</v>
      </c>
      <c r="G23" s="66">
        <v>719</v>
      </c>
      <c r="H23" s="67">
        <v>384</v>
      </c>
      <c r="I23" s="66">
        <v>276</v>
      </c>
      <c r="N23" s="6" t="s">
        <v>30</v>
      </c>
      <c r="O23" s="7"/>
      <c r="P23" s="7">
        <f>Q12</f>
        <v>0.75109691669402745</v>
      </c>
      <c r="Q23" s="7">
        <f>Q15</f>
        <v>0.82107539954620312</v>
      </c>
      <c r="R23" s="7">
        <f>Q18</f>
        <v>0.83935264443379209</v>
      </c>
    </row>
    <row r="24" spans="1:18">
      <c r="A24" s="3" t="s">
        <v>12</v>
      </c>
      <c r="B24" s="11">
        <v>949</v>
      </c>
      <c r="C24" s="3">
        <v>434</v>
      </c>
      <c r="D24" s="3"/>
      <c r="E24" s="3"/>
      <c r="F24" s="64">
        <v>3970</v>
      </c>
      <c r="G24" s="66">
        <v>912</v>
      </c>
      <c r="H24" s="64">
        <v>3023</v>
      </c>
      <c r="I24" s="66">
        <v>988</v>
      </c>
      <c r="N24" s="6" t="s">
        <v>26</v>
      </c>
      <c r="O24" s="7"/>
      <c r="P24" s="7">
        <f>Q13</f>
        <v>0.67823414991683817</v>
      </c>
      <c r="Q24" s="7">
        <f>Q16</f>
        <v>0.67461752328284286</v>
      </c>
      <c r="R24" s="7">
        <f>Q19</f>
        <v>0.74014295925661189</v>
      </c>
    </row>
    <row r="25" spans="1:18" s="17" customFormat="1">
      <c r="A25" s="14" t="s">
        <v>14</v>
      </c>
      <c r="B25" s="15">
        <v>21529</v>
      </c>
      <c r="C25" s="14">
        <v>1072</v>
      </c>
      <c r="D25" s="14"/>
      <c r="E25" s="14"/>
      <c r="F25" s="64">
        <v>153130</v>
      </c>
      <c r="G25" s="66">
        <v>346</v>
      </c>
      <c r="H25" s="64">
        <v>97357</v>
      </c>
      <c r="I25" s="66" t="s">
        <v>22</v>
      </c>
    </row>
    <row r="26" spans="1:18">
      <c r="A26" s="3" t="s">
        <v>7</v>
      </c>
      <c r="B26" s="11">
        <v>19498</v>
      </c>
      <c r="C26" s="12">
        <v>1167</v>
      </c>
      <c r="D26" s="3"/>
      <c r="E26" s="3"/>
      <c r="F26" s="64">
        <v>143104</v>
      </c>
      <c r="G26" s="65">
        <v>1653</v>
      </c>
      <c r="H26" s="64">
        <v>89670</v>
      </c>
      <c r="I26" s="65">
        <v>2180</v>
      </c>
    </row>
    <row r="27" spans="1:18" ht="15.6">
      <c r="A27" s="3" t="s">
        <v>8</v>
      </c>
      <c r="B27" s="10">
        <v>0</v>
      </c>
      <c r="C27" s="3">
        <v>220</v>
      </c>
      <c r="D27" s="3"/>
      <c r="E27" s="3"/>
      <c r="F27" s="67">
        <v>113</v>
      </c>
      <c r="G27" s="66">
        <v>185</v>
      </c>
      <c r="H27" s="67">
        <v>406</v>
      </c>
      <c r="I27" s="66">
        <v>419</v>
      </c>
      <c r="N27" s="62" t="s">
        <v>34</v>
      </c>
      <c r="O27" s="62"/>
      <c r="P27" s="62"/>
      <c r="Q27" s="62"/>
    </row>
    <row r="28" spans="1:18" ht="15.6">
      <c r="A28" s="3" t="s">
        <v>9</v>
      </c>
      <c r="B28" s="11">
        <v>19498</v>
      </c>
      <c r="C28" s="12">
        <v>1167</v>
      </c>
      <c r="D28" s="3"/>
      <c r="E28" s="3"/>
      <c r="F28" s="64">
        <v>142991</v>
      </c>
      <c r="G28" s="65">
        <v>1651</v>
      </c>
      <c r="H28" s="64">
        <v>89264</v>
      </c>
      <c r="I28" s="65">
        <v>2264</v>
      </c>
      <c r="N28" s="30" t="s">
        <v>2</v>
      </c>
      <c r="O28" s="30" t="s">
        <v>35</v>
      </c>
      <c r="P28" s="31" t="s">
        <v>36</v>
      </c>
      <c r="Q28" s="32" t="s">
        <v>37</v>
      </c>
    </row>
    <row r="29" spans="1:18" s="17" customFormat="1" ht="15.6">
      <c r="A29" s="14" t="s">
        <v>10</v>
      </c>
      <c r="B29" s="15">
        <v>18522</v>
      </c>
      <c r="C29" s="16">
        <v>1215</v>
      </c>
      <c r="D29" s="14"/>
      <c r="E29" s="14"/>
      <c r="F29" s="64">
        <v>139340</v>
      </c>
      <c r="G29" s="65">
        <v>1918</v>
      </c>
      <c r="H29" s="64">
        <v>87018</v>
      </c>
      <c r="I29" s="65">
        <v>2459</v>
      </c>
      <c r="N29" s="78">
        <f>H29+H31+H33+H35+H53+H55+H57+H59</f>
        <v>138070</v>
      </c>
      <c r="O29">
        <v>1921</v>
      </c>
      <c r="P29" s="34">
        <f>O29/1.645</f>
        <v>1167.7811550151976</v>
      </c>
      <c r="Q29" s="35">
        <f>(P29/N29)</f>
        <v>8.4578920476222029E-3</v>
      </c>
    </row>
    <row r="30" spans="1:18">
      <c r="A30" s="3" t="s">
        <v>11</v>
      </c>
      <c r="B30" s="10">
        <v>976</v>
      </c>
      <c r="C30" s="3">
        <v>488</v>
      </c>
      <c r="D30" s="3"/>
      <c r="E30" s="3"/>
      <c r="F30" s="64">
        <v>3651</v>
      </c>
      <c r="G30" s="65">
        <v>1047</v>
      </c>
      <c r="H30" s="64">
        <v>2246</v>
      </c>
      <c r="I30" s="66">
        <v>911</v>
      </c>
    </row>
    <row r="31" spans="1:18">
      <c r="A31" s="3" t="s">
        <v>12</v>
      </c>
      <c r="B31" s="11">
        <v>2031</v>
      </c>
      <c r="C31" s="3">
        <v>687</v>
      </c>
      <c r="D31" s="3"/>
      <c r="E31" s="3"/>
      <c r="F31" s="64">
        <v>10026</v>
      </c>
      <c r="G31" s="65">
        <v>1633</v>
      </c>
      <c r="H31" s="64">
        <v>7687</v>
      </c>
      <c r="I31" s="65">
        <v>2180</v>
      </c>
    </row>
    <row r="32" spans="1:18" s="17" customFormat="1">
      <c r="A32" s="14" t="s">
        <v>15</v>
      </c>
      <c r="B32" s="15">
        <v>5322</v>
      </c>
      <c r="C32" s="14">
        <v>148</v>
      </c>
      <c r="D32" s="14"/>
      <c r="E32" s="14"/>
      <c r="F32" s="64">
        <v>38451</v>
      </c>
      <c r="G32" s="66">
        <v>163</v>
      </c>
      <c r="H32" s="64">
        <v>13597</v>
      </c>
      <c r="I32" s="66" t="s">
        <v>22</v>
      </c>
      <c r="N32" s="17" t="s">
        <v>89</v>
      </c>
    </row>
    <row r="33" spans="1:22" ht="15.6">
      <c r="A33" s="3" t="s">
        <v>7</v>
      </c>
      <c r="B33" s="11">
        <v>3059</v>
      </c>
      <c r="C33" s="3">
        <v>716</v>
      </c>
      <c r="D33" s="3"/>
      <c r="E33" s="3"/>
      <c r="F33" s="64">
        <v>31237</v>
      </c>
      <c r="G33" s="65">
        <v>1142</v>
      </c>
      <c r="H33" s="64">
        <v>11376</v>
      </c>
      <c r="I33" s="66">
        <v>772</v>
      </c>
      <c r="N33" s="62" t="s">
        <v>38</v>
      </c>
      <c r="O33" s="62"/>
      <c r="P33" s="62"/>
      <c r="Q33" s="62"/>
      <c r="R33" s="62"/>
      <c r="S33" s="62"/>
    </row>
    <row r="34" spans="1:22">
      <c r="A34" s="3" t="s">
        <v>8</v>
      </c>
      <c r="B34" s="10">
        <v>0</v>
      </c>
      <c r="C34" s="3">
        <v>220</v>
      </c>
      <c r="D34" s="3"/>
      <c r="E34" s="3"/>
      <c r="F34" s="67">
        <v>0</v>
      </c>
      <c r="G34" s="66">
        <v>220</v>
      </c>
      <c r="H34" s="67">
        <v>0</v>
      </c>
      <c r="I34" s="66">
        <v>220</v>
      </c>
      <c r="N34" s="63" t="s">
        <v>39</v>
      </c>
      <c r="O34" s="63"/>
      <c r="P34" s="63"/>
      <c r="Q34" s="63"/>
      <c r="R34" s="63"/>
      <c r="S34" s="63"/>
      <c r="U34" s="68" t="s">
        <v>91</v>
      </c>
      <c r="V34" s="68"/>
    </row>
    <row r="35" spans="1:22" ht="18">
      <c r="A35" s="3" t="s">
        <v>9</v>
      </c>
      <c r="B35" s="11">
        <v>3059</v>
      </c>
      <c r="C35" s="3">
        <v>716</v>
      </c>
      <c r="D35" s="3"/>
      <c r="E35" s="3"/>
      <c r="F35" s="64">
        <v>31237</v>
      </c>
      <c r="G35" s="65">
        <v>1142</v>
      </c>
      <c r="H35" s="64">
        <v>11376</v>
      </c>
      <c r="I35" s="66">
        <v>772</v>
      </c>
      <c r="N35" s="36" t="s">
        <v>40</v>
      </c>
      <c r="O35" s="36" t="s">
        <v>41</v>
      </c>
      <c r="P35" s="36" t="s">
        <v>42</v>
      </c>
      <c r="Q35" s="37"/>
      <c r="R35" s="37" t="s">
        <v>43</v>
      </c>
      <c r="S35" s="36" t="s">
        <v>44</v>
      </c>
      <c r="U35" s="37" t="s">
        <v>43</v>
      </c>
      <c r="V35" s="36" t="s">
        <v>44</v>
      </c>
    </row>
    <row r="36" spans="1:22" s="17" customFormat="1" ht="15.6">
      <c r="A36" s="14" t="s">
        <v>10</v>
      </c>
      <c r="B36" s="15">
        <v>2796</v>
      </c>
      <c r="C36" s="14">
        <v>737</v>
      </c>
      <c r="D36" s="14"/>
      <c r="E36" s="14"/>
      <c r="F36" s="64">
        <v>29815</v>
      </c>
      <c r="G36" s="65">
        <v>1210</v>
      </c>
      <c r="H36" s="64">
        <v>11045</v>
      </c>
      <c r="I36" s="66">
        <v>788</v>
      </c>
      <c r="N36" s="38"/>
      <c r="O36" s="33">
        <f>B11</f>
        <v>2455</v>
      </c>
      <c r="P36" s="39">
        <f>C11</f>
        <v>467</v>
      </c>
      <c r="Q36" s="40"/>
      <c r="R36" s="41">
        <f>O36+O38+O40+O42+O44+O46+O48+O50+O52+O54</f>
        <v>33503</v>
      </c>
      <c r="S36" s="41">
        <f>SQRT(((P36)^2)+((P38)^2)+((P40)^2)+((P42)^2)+((P44)^2)+((P46)^2)+((P48)^2)+((P50)^2)+((P52)^2)+((P54)^2))</f>
        <v>1253.9381962441371</v>
      </c>
      <c r="U36" s="41">
        <f>O36+O38+O40+O42+O60+O62+O64+O66</f>
        <v>68976</v>
      </c>
      <c r="V36" s="41">
        <f>SQRT(((P36)^2)+((P38)^2)+((P40)^2)+((P42)^2)+((P60)^2)+((P62)^2)+((P64)^2)+((P66)^2))</f>
        <v>1921.3013818763573</v>
      </c>
    </row>
    <row r="37" spans="1:22" ht="18">
      <c r="A37" s="3" t="s">
        <v>11</v>
      </c>
      <c r="B37" s="10">
        <v>263</v>
      </c>
      <c r="C37" s="3">
        <v>445</v>
      </c>
      <c r="D37" s="3"/>
      <c r="E37" s="3"/>
      <c r="F37" s="64">
        <v>1422</v>
      </c>
      <c r="G37" s="66">
        <v>515</v>
      </c>
      <c r="H37" s="67">
        <v>331</v>
      </c>
      <c r="I37" s="66">
        <v>226</v>
      </c>
      <c r="N37" s="36" t="s">
        <v>45</v>
      </c>
      <c r="O37" s="36" t="s">
        <v>46</v>
      </c>
      <c r="P37" s="36" t="s">
        <v>47</v>
      </c>
      <c r="Q37" s="37"/>
      <c r="R37" s="37"/>
      <c r="S37" s="37"/>
    </row>
    <row r="38" spans="1:22" ht="15.6">
      <c r="A38" s="3" t="s">
        <v>12</v>
      </c>
      <c r="B38" s="11">
        <v>2263</v>
      </c>
      <c r="C38" s="3">
        <v>701</v>
      </c>
      <c r="D38" s="3"/>
      <c r="E38" s="3"/>
      <c r="F38" s="64">
        <v>7214</v>
      </c>
      <c r="G38" s="65">
        <v>1153</v>
      </c>
      <c r="H38" s="64">
        <v>2221</v>
      </c>
      <c r="I38" s="66">
        <v>771</v>
      </c>
      <c r="N38" s="38"/>
      <c r="O38" s="33">
        <f>B18</f>
        <v>4197</v>
      </c>
      <c r="P38" s="39">
        <f>C18</f>
        <v>428</v>
      </c>
      <c r="Q38" s="37"/>
      <c r="R38" s="37"/>
      <c r="S38" s="37"/>
    </row>
    <row r="39" spans="1:22" ht="18">
      <c r="A39" s="3" t="s">
        <v>16</v>
      </c>
      <c r="B39" s="11">
        <v>1437</v>
      </c>
      <c r="C39" s="3">
        <v>429</v>
      </c>
      <c r="D39" s="3"/>
      <c r="E39" s="3"/>
      <c r="F39" s="64">
        <v>14506</v>
      </c>
      <c r="G39" s="65">
        <v>1169</v>
      </c>
      <c r="H39" s="64">
        <v>4049</v>
      </c>
      <c r="I39" s="66">
        <v>623</v>
      </c>
      <c r="N39" s="36" t="s">
        <v>48</v>
      </c>
      <c r="O39" s="36" t="s">
        <v>49</v>
      </c>
      <c r="P39" s="36" t="s">
        <v>50</v>
      </c>
      <c r="Q39" s="37"/>
      <c r="R39" s="37"/>
      <c r="S39" s="37"/>
    </row>
    <row r="40" spans="1:22" ht="15.6">
      <c r="A40" s="3" t="s">
        <v>7</v>
      </c>
      <c r="B40" s="10">
        <v>846</v>
      </c>
      <c r="C40" s="3">
        <v>422</v>
      </c>
      <c r="D40" s="3"/>
      <c r="E40" s="3"/>
      <c r="F40" s="64">
        <v>6135</v>
      </c>
      <c r="G40" s="65">
        <v>1097</v>
      </c>
      <c r="H40" s="64">
        <v>1875</v>
      </c>
      <c r="I40" s="66">
        <v>751</v>
      </c>
      <c r="N40" s="38"/>
      <c r="O40" s="33">
        <f>B25</f>
        <v>21529</v>
      </c>
      <c r="P40" s="39">
        <f>C25</f>
        <v>1072</v>
      </c>
      <c r="Q40" s="37"/>
      <c r="R40" s="37"/>
      <c r="S40" s="37"/>
    </row>
    <row r="41" spans="1:22" ht="18">
      <c r="A41" s="3" t="s">
        <v>10</v>
      </c>
      <c r="B41" s="10">
        <v>768</v>
      </c>
      <c r="C41" s="3">
        <v>401</v>
      </c>
      <c r="D41" s="3"/>
      <c r="E41" s="3"/>
      <c r="F41" s="64">
        <v>6081</v>
      </c>
      <c r="G41" s="65">
        <v>1090</v>
      </c>
      <c r="H41" s="64">
        <v>1724</v>
      </c>
      <c r="I41" s="66">
        <v>753</v>
      </c>
      <c r="N41" s="36" t="s">
        <v>51</v>
      </c>
      <c r="O41" s="36" t="s">
        <v>52</v>
      </c>
      <c r="P41" s="36" t="s">
        <v>53</v>
      </c>
      <c r="Q41" s="37"/>
      <c r="R41" s="37"/>
      <c r="S41" s="37"/>
    </row>
    <row r="42" spans="1:22" ht="15.6">
      <c r="A42" s="3" t="s">
        <v>11</v>
      </c>
      <c r="B42" s="10">
        <v>78</v>
      </c>
      <c r="C42" s="3">
        <v>127</v>
      </c>
      <c r="D42" s="3"/>
      <c r="E42" s="3"/>
      <c r="F42" s="67">
        <v>54</v>
      </c>
      <c r="G42" s="66">
        <v>72</v>
      </c>
      <c r="H42" s="67">
        <v>151</v>
      </c>
      <c r="I42" s="66">
        <v>181</v>
      </c>
      <c r="N42" s="38"/>
      <c r="O42" s="33">
        <f>B32</f>
        <v>5322</v>
      </c>
      <c r="P42" s="39">
        <f>C32</f>
        <v>148</v>
      </c>
      <c r="Q42" s="37"/>
      <c r="R42" s="37"/>
      <c r="S42" s="37"/>
    </row>
    <row r="43" spans="1:22" ht="18">
      <c r="A43" s="3" t="s">
        <v>12</v>
      </c>
      <c r="B43" s="11">
        <v>591</v>
      </c>
      <c r="C43" s="3">
        <v>354</v>
      </c>
      <c r="D43" s="3"/>
      <c r="E43" s="3"/>
      <c r="F43" s="64">
        <v>8371</v>
      </c>
      <c r="G43" s="65">
        <v>1123</v>
      </c>
      <c r="H43" s="64">
        <v>2174</v>
      </c>
      <c r="I43" s="66">
        <v>714</v>
      </c>
      <c r="N43" s="36" t="s">
        <v>54</v>
      </c>
      <c r="O43" s="36" t="s">
        <v>55</v>
      </c>
      <c r="P43" s="36" t="s">
        <v>56</v>
      </c>
      <c r="Q43" s="37"/>
      <c r="R43" s="37"/>
      <c r="S43" s="37"/>
    </row>
    <row r="44" spans="1:22" ht="15.6">
      <c r="A44" s="3" t="s">
        <v>17</v>
      </c>
      <c r="B44" s="11">
        <v>1963</v>
      </c>
      <c r="C44" s="3">
        <v>435</v>
      </c>
      <c r="D44" s="3"/>
      <c r="E44" s="3"/>
      <c r="F44" s="64">
        <v>19576</v>
      </c>
      <c r="G44" s="65">
        <v>1170</v>
      </c>
      <c r="H44" s="64">
        <v>4043</v>
      </c>
      <c r="I44" s="66">
        <v>622</v>
      </c>
      <c r="N44" s="38"/>
      <c r="O44" s="33"/>
      <c r="P44" s="39"/>
      <c r="Q44" s="37"/>
      <c r="R44" s="37"/>
      <c r="S44" s="37"/>
    </row>
    <row r="45" spans="1:22" ht="18">
      <c r="A45" s="3" t="s">
        <v>7</v>
      </c>
      <c r="B45" s="10">
        <v>423</v>
      </c>
      <c r="C45" s="3">
        <v>439</v>
      </c>
      <c r="D45" s="3"/>
      <c r="E45" s="3"/>
      <c r="F45" s="64">
        <v>4213</v>
      </c>
      <c r="G45" s="66">
        <v>970</v>
      </c>
      <c r="H45" s="67">
        <v>471</v>
      </c>
      <c r="I45" s="66">
        <v>362</v>
      </c>
      <c r="N45" s="36" t="s">
        <v>57</v>
      </c>
      <c r="O45" s="36" t="s">
        <v>58</v>
      </c>
      <c r="P45" s="36" t="s">
        <v>59</v>
      </c>
      <c r="Q45" s="37"/>
      <c r="R45" s="37"/>
      <c r="S45" s="37"/>
    </row>
    <row r="46" spans="1:22" ht="15.6">
      <c r="A46" s="3" t="s">
        <v>10</v>
      </c>
      <c r="B46" s="10">
        <v>423</v>
      </c>
      <c r="C46" s="3">
        <v>439</v>
      </c>
      <c r="D46" s="3"/>
      <c r="E46" s="3"/>
      <c r="F46" s="64">
        <v>4045</v>
      </c>
      <c r="G46" s="66">
        <v>927</v>
      </c>
      <c r="H46" s="67">
        <v>471</v>
      </c>
      <c r="I46" s="66">
        <v>362</v>
      </c>
      <c r="N46" s="38"/>
      <c r="O46" s="33"/>
      <c r="P46" s="39"/>
      <c r="Q46" s="37"/>
      <c r="R46" s="37"/>
      <c r="S46" s="37"/>
    </row>
    <row r="47" spans="1:22" ht="18">
      <c r="A47" s="3" t="s">
        <v>11</v>
      </c>
      <c r="B47" s="10">
        <v>0</v>
      </c>
      <c r="C47" s="3">
        <v>220</v>
      </c>
      <c r="D47" s="3"/>
      <c r="E47" s="3"/>
      <c r="F47" s="67">
        <v>168</v>
      </c>
      <c r="G47" s="66">
        <v>200</v>
      </c>
      <c r="H47" s="67">
        <v>0</v>
      </c>
      <c r="I47" s="66">
        <v>220</v>
      </c>
      <c r="N47" s="36" t="s">
        <v>60</v>
      </c>
      <c r="O47" s="36" t="s">
        <v>61</v>
      </c>
      <c r="P47" s="36" t="s">
        <v>62</v>
      </c>
      <c r="Q47" s="37"/>
      <c r="R47" s="37"/>
      <c r="S47" s="37"/>
    </row>
    <row r="48" spans="1:22" ht="15.6">
      <c r="A48" s="3" t="s">
        <v>12</v>
      </c>
      <c r="B48" s="11">
        <v>1540</v>
      </c>
      <c r="C48" s="3">
        <v>359</v>
      </c>
      <c r="D48" s="3"/>
      <c r="E48" s="3"/>
      <c r="F48" s="64">
        <v>15363</v>
      </c>
      <c r="G48" s="65">
        <v>1098</v>
      </c>
      <c r="H48" s="64">
        <v>3572</v>
      </c>
      <c r="I48" s="66">
        <v>580</v>
      </c>
      <c r="N48" s="38"/>
      <c r="O48" s="33"/>
      <c r="P48" s="39"/>
      <c r="Q48" s="37"/>
      <c r="R48" s="37"/>
      <c r="S48" s="37"/>
    </row>
    <row r="49" spans="1:19" ht="18">
      <c r="A49" s="3" t="s">
        <v>18</v>
      </c>
      <c r="B49" s="11">
        <v>40644</v>
      </c>
      <c r="C49" s="12">
        <v>1131</v>
      </c>
      <c r="D49" s="3"/>
      <c r="E49" s="3"/>
      <c r="F49" s="64">
        <v>250677</v>
      </c>
      <c r="G49" s="66">
        <v>769</v>
      </c>
      <c r="H49" s="64">
        <v>142289</v>
      </c>
      <c r="I49" s="65">
        <v>1061</v>
      </c>
      <c r="N49" s="36" t="s">
        <v>63</v>
      </c>
      <c r="O49" s="36" t="s">
        <v>64</v>
      </c>
      <c r="P49" s="36" t="s">
        <v>65</v>
      </c>
      <c r="Q49" s="37"/>
      <c r="R49" s="37"/>
      <c r="S49" s="37"/>
    </row>
    <row r="50" spans="1:19" s="17" customFormat="1" ht="15.6">
      <c r="A50" s="14" t="s">
        <v>6</v>
      </c>
      <c r="B50" s="15">
        <v>3766</v>
      </c>
      <c r="C50" s="14">
        <v>866</v>
      </c>
      <c r="D50" s="14"/>
      <c r="E50" s="14"/>
      <c r="F50" s="64">
        <v>9954</v>
      </c>
      <c r="G50" s="66">
        <v>700</v>
      </c>
      <c r="H50" s="64">
        <v>11697</v>
      </c>
      <c r="I50" s="65">
        <v>1061</v>
      </c>
      <c r="N50" s="38"/>
      <c r="O50" s="33"/>
      <c r="P50" s="39"/>
      <c r="Q50" s="37"/>
      <c r="R50" s="37"/>
      <c r="S50" s="37"/>
    </row>
    <row r="51" spans="1:19" ht="18">
      <c r="A51" s="3" t="s">
        <v>7</v>
      </c>
      <c r="B51" s="10">
        <v>1664</v>
      </c>
      <c r="C51" s="3">
        <v>662</v>
      </c>
      <c r="D51" s="3"/>
      <c r="E51" s="3"/>
      <c r="F51" s="64">
        <v>2739</v>
      </c>
      <c r="G51" s="66">
        <v>788</v>
      </c>
      <c r="H51" s="64">
        <v>4197</v>
      </c>
      <c r="I51" s="65">
        <v>1145</v>
      </c>
      <c r="N51" s="36" t="s">
        <v>66</v>
      </c>
      <c r="O51" s="36" t="s">
        <v>67</v>
      </c>
      <c r="P51" s="36" t="s">
        <v>68</v>
      </c>
      <c r="Q51" s="37"/>
      <c r="R51" s="37"/>
      <c r="S51" s="37"/>
    </row>
    <row r="52" spans="1:19" ht="15.6">
      <c r="A52" s="3" t="s">
        <v>8</v>
      </c>
      <c r="B52" s="10">
        <v>0</v>
      </c>
      <c r="C52" s="3">
        <v>220</v>
      </c>
      <c r="D52" s="3"/>
      <c r="E52" s="3"/>
      <c r="F52" s="67">
        <v>0</v>
      </c>
      <c r="G52" s="66">
        <v>220</v>
      </c>
      <c r="H52" s="67">
        <v>0</v>
      </c>
      <c r="I52" s="66">
        <v>220</v>
      </c>
      <c r="N52" s="38"/>
      <c r="O52" s="33"/>
      <c r="P52" s="39"/>
      <c r="Q52" s="37"/>
      <c r="R52" s="37"/>
      <c r="S52" s="37"/>
    </row>
    <row r="53" spans="1:19" ht="18">
      <c r="A53" s="3" t="s">
        <v>9</v>
      </c>
      <c r="B53" s="10">
        <v>1664</v>
      </c>
      <c r="C53" s="3">
        <v>662</v>
      </c>
      <c r="D53" s="3"/>
      <c r="E53" s="3"/>
      <c r="F53" s="64">
        <v>2739</v>
      </c>
      <c r="G53" s="66">
        <v>788</v>
      </c>
      <c r="H53" s="64">
        <v>4197</v>
      </c>
      <c r="I53" s="65">
        <v>1145</v>
      </c>
      <c r="N53" s="36" t="s">
        <v>69</v>
      </c>
      <c r="O53" s="36" t="s">
        <v>70</v>
      </c>
      <c r="P53" s="36" t="s">
        <v>71</v>
      </c>
      <c r="Q53" s="37"/>
      <c r="R53" s="37"/>
      <c r="S53" s="37"/>
    </row>
    <row r="54" spans="1:19" s="24" customFormat="1" ht="15.6">
      <c r="A54" s="21" t="s">
        <v>10</v>
      </c>
      <c r="B54" s="22">
        <v>1439</v>
      </c>
      <c r="C54" s="21">
        <v>641</v>
      </c>
      <c r="D54" s="21"/>
      <c r="E54" s="21"/>
      <c r="F54" s="64">
        <v>2441</v>
      </c>
      <c r="G54" s="66">
        <v>739</v>
      </c>
      <c r="H54" s="64">
        <v>3682</v>
      </c>
      <c r="I54" s="65">
        <v>1036</v>
      </c>
      <c r="N54" s="38"/>
      <c r="O54" s="33"/>
      <c r="P54" s="39"/>
      <c r="Q54" s="37"/>
      <c r="R54" s="37"/>
      <c r="S54" s="37"/>
    </row>
    <row r="55" spans="1:19">
      <c r="A55" s="3" t="s">
        <v>11</v>
      </c>
      <c r="B55" s="10">
        <v>225</v>
      </c>
      <c r="C55" s="3">
        <v>292</v>
      </c>
      <c r="D55" s="3"/>
      <c r="E55" s="3"/>
      <c r="F55" s="67">
        <v>298</v>
      </c>
      <c r="G55" s="66">
        <v>264</v>
      </c>
      <c r="H55" s="67">
        <v>515</v>
      </c>
      <c r="I55" s="66">
        <v>492</v>
      </c>
    </row>
    <row r="56" spans="1:19">
      <c r="A56" s="3" t="s">
        <v>12</v>
      </c>
      <c r="B56" s="11">
        <v>2102</v>
      </c>
      <c r="C56" s="3">
        <v>818</v>
      </c>
      <c r="D56" s="3"/>
      <c r="E56" s="3"/>
      <c r="F56" s="64">
        <v>7215</v>
      </c>
      <c r="G56" s="66">
        <v>908</v>
      </c>
      <c r="H56" s="64">
        <v>7500</v>
      </c>
      <c r="I56" s="65">
        <v>1152</v>
      </c>
      <c r="N56" t="s">
        <v>90</v>
      </c>
    </row>
    <row r="57" spans="1:19" s="17" customFormat="1" ht="15.6">
      <c r="A57" s="14" t="s">
        <v>13</v>
      </c>
      <c r="B57" s="15">
        <v>3049</v>
      </c>
      <c r="C57" s="14">
        <v>763</v>
      </c>
      <c r="D57" s="14"/>
      <c r="E57" s="14"/>
      <c r="F57" s="64">
        <v>16465</v>
      </c>
      <c r="G57" s="66">
        <v>89</v>
      </c>
      <c r="H57" s="64">
        <v>15901</v>
      </c>
      <c r="I57" s="66" t="s">
        <v>22</v>
      </c>
      <c r="N57" s="62" t="s">
        <v>38</v>
      </c>
      <c r="O57" s="62"/>
      <c r="P57" s="62"/>
      <c r="Q57" s="62"/>
      <c r="R57" s="62"/>
      <c r="S57" s="62"/>
    </row>
    <row r="58" spans="1:19">
      <c r="A58" s="3" t="s">
        <v>7</v>
      </c>
      <c r="B58" s="11">
        <v>2198</v>
      </c>
      <c r="C58" s="3">
        <v>751</v>
      </c>
      <c r="D58" s="3"/>
      <c r="E58" s="3"/>
      <c r="F58" s="64">
        <v>12247</v>
      </c>
      <c r="G58" s="66">
        <v>820</v>
      </c>
      <c r="H58" s="64">
        <v>10702</v>
      </c>
      <c r="I58" s="65">
        <v>1141</v>
      </c>
      <c r="N58" s="63" t="s">
        <v>39</v>
      </c>
      <c r="O58" s="63"/>
      <c r="P58" s="63"/>
      <c r="Q58" s="63"/>
      <c r="R58" s="63"/>
      <c r="S58" s="63"/>
    </row>
    <row r="59" spans="1:19" ht="18">
      <c r="A59" s="3" t="s">
        <v>8</v>
      </c>
      <c r="B59" s="10">
        <v>0</v>
      </c>
      <c r="C59" s="3">
        <v>220</v>
      </c>
      <c r="D59" s="3"/>
      <c r="E59" s="3"/>
      <c r="F59" s="67">
        <v>0</v>
      </c>
      <c r="G59" s="66">
        <v>220</v>
      </c>
      <c r="H59" s="67">
        <v>0</v>
      </c>
      <c r="I59" s="66">
        <v>220</v>
      </c>
      <c r="N59" s="36" t="s">
        <v>40</v>
      </c>
      <c r="O59" s="36" t="s">
        <v>41</v>
      </c>
      <c r="P59" s="36" t="s">
        <v>42</v>
      </c>
      <c r="Q59" s="37"/>
      <c r="R59" s="37" t="s">
        <v>43</v>
      </c>
      <c r="S59" s="36" t="s">
        <v>44</v>
      </c>
    </row>
    <row r="60" spans="1:19" ht="15.6">
      <c r="A60" s="3" t="s">
        <v>9</v>
      </c>
      <c r="B60" s="11">
        <v>2198</v>
      </c>
      <c r="C60" s="3">
        <v>751</v>
      </c>
      <c r="D60" s="3"/>
      <c r="E60" s="3"/>
      <c r="F60" s="64">
        <v>12247</v>
      </c>
      <c r="G60" s="66">
        <v>820</v>
      </c>
      <c r="H60" s="64">
        <v>10702</v>
      </c>
      <c r="I60" s="65">
        <v>1141</v>
      </c>
      <c r="N60" s="38"/>
      <c r="O60" s="33">
        <f>B50</f>
        <v>3766</v>
      </c>
      <c r="P60" s="39">
        <f>C50</f>
        <v>866</v>
      </c>
      <c r="Q60" s="40"/>
      <c r="R60" s="41">
        <f>O60+O62+O64+O66+O68+O70+O72+O74+O76+O78</f>
        <v>35473</v>
      </c>
      <c r="S60" s="41">
        <f>SQRT(((P60)^2)+((P62)^2)+((P64)^2)+((P66)^2)+((P68)^2)+((P70)^2)+((P72)^2)+((P74)^2)+((P76)^2)+((P78)^2))</f>
        <v>1455.6915882150313</v>
      </c>
    </row>
    <row r="61" spans="1:19" s="24" customFormat="1" ht="18">
      <c r="A61" s="21" t="s">
        <v>10</v>
      </c>
      <c r="B61" s="23">
        <v>1747</v>
      </c>
      <c r="C61" s="21">
        <v>651</v>
      </c>
      <c r="D61" s="21"/>
      <c r="E61" s="21"/>
      <c r="F61" s="64">
        <v>12076</v>
      </c>
      <c r="G61" s="66">
        <v>826</v>
      </c>
      <c r="H61" s="64">
        <v>9968</v>
      </c>
      <c r="I61" s="65">
        <v>1047</v>
      </c>
      <c r="N61" s="36" t="s">
        <v>45</v>
      </c>
      <c r="O61" s="36" t="s">
        <v>46</v>
      </c>
      <c r="P61" s="36" t="s">
        <v>47</v>
      </c>
      <c r="Q61" s="37"/>
      <c r="R61" s="37"/>
      <c r="S61" s="37"/>
    </row>
    <row r="62" spans="1:19" ht="15.6">
      <c r="A62" s="3" t="s">
        <v>11</v>
      </c>
      <c r="B62" s="10">
        <v>451</v>
      </c>
      <c r="C62" s="3">
        <v>400</v>
      </c>
      <c r="D62" s="3"/>
      <c r="E62" s="3"/>
      <c r="F62" s="67">
        <v>171</v>
      </c>
      <c r="G62" s="66">
        <v>155</v>
      </c>
      <c r="H62" s="67">
        <v>734</v>
      </c>
      <c r="I62" s="66">
        <v>363</v>
      </c>
      <c r="N62" s="38"/>
      <c r="O62" s="33">
        <f>B57</f>
        <v>3049</v>
      </c>
      <c r="P62" s="39">
        <f>C57</f>
        <v>763</v>
      </c>
      <c r="Q62" s="37"/>
      <c r="R62" s="37"/>
      <c r="S62" s="37"/>
    </row>
    <row r="63" spans="1:19" ht="18">
      <c r="A63" s="3" t="s">
        <v>12</v>
      </c>
      <c r="B63" s="11">
        <v>851</v>
      </c>
      <c r="C63" s="3">
        <v>488</v>
      </c>
      <c r="D63" s="3"/>
      <c r="E63" s="3"/>
      <c r="F63" s="64">
        <v>4218</v>
      </c>
      <c r="G63" s="66">
        <v>807</v>
      </c>
      <c r="H63" s="64">
        <v>5199</v>
      </c>
      <c r="I63" s="65">
        <v>1141</v>
      </c>
      <c r="N63" s="36" t="s">
        <v>48</v>
      </c>
      <c r="O63" s="36" t="s">
        <v>49</v>
      </c>
      <c r="P63" s="36" t="s">
        <v>50</v>
      </c>
      <c r="Q63" s="37"/>
      <c r="R63" s="37"/>
      <c r="S63" s="37"/>
    </row>
    <row r="64" spans="1:19" s="17" customFormat="1" ht="15.6">
      <c r="A64" s="14" t="s">
        <v>14</v>
      </c>
      <c r="B64" s="15">
        <v>22555</v>
      </c>
      <c r="C64" s="16">
        <v>852</v>
      </c>
      <c r="D64" s="14"/>
      <c r="E64" s="14"/>
      <c r="F64" s="64">
        <v>143484</v>
      </c>
      <c r="G64" s="66">
        <v>209</v>
      </c>
      <c r="H64" s="64">
        <v>89904</v>
      </c>
      <c r="I64" s="66" t="s">
        <v>22</v>
      </c>
      <c r="N64" s="38"/>
      <c r="O64" s="33">
        <f>B64</f>
        <v>22555</v>
      </c>
      <c r="P64" s="39">
        <f>C64</f>
        <v>852</v>
      </c>
      <c r="Q64" s="37"/>
      <c r="R64" s="37"/>
      <c r="S64" s="37"/>
    </row>
    <row r="65" spans="1:19" ht="18">
      <c r="A65" s="3" t="s">
        <v>7</v>
      </c>
      <c r="B65" s="11">
        <v>18537</v>
      </c>
      <c r="C65" s="12">
        <v>1318</v>
      </c>
      <c r="D65" s="3"/>
      <c r="E65" s="3"/>
      <c r="F65" s="64">
        <v>120141</v>
      </c>
      <c r="G65" s="65">
        <v>2393</v>
      </c>
      <c r="H65" s="64">
        <v>69132</v>
      </c>
      <c r="I65" s="65">
        <v>2296</v>
      </c>
      <c r="N65" s="36" t="s">
        <v>51</v>
      </c>
      <c r="O65" s="36" t="s">
        <v>52</v>
      </c>
      <c r="P65" s="36" t="s">
        <v>53</v>
      </c>
      <c r="Q65" s="37"/>
      <c r="R65" s="37"/>
      <c r="S65" s="37"/>
    </row>
    <row r="66" spans="1:19" ht="15.6">
      <c r="A66" s="3" t="s">
        <v>8</v>
      </c>
      <c r="B66" s="10">
        <v>111</v>
      </c>
      <c r="C66" s="3">
        <v>174</v>
      </c>
      <c r="D66" s="3"/>
      <c r="E66" s="3"/>
      <c r="F66" s="67">
        <v>0</v>
      </c>
      <c r="G66" s="66">
        <v>220</v>
      </c>
      <c r="H66" s="67">
        <v>115</v>
      </c>
      <c r="I66" s="66">
        <v>132</v>
      </c>
      <c r="N66" s="38"/>
      <c r="O66" s="33">
        <f>B71</f>
        <v>6103</v>
      </c>
      <c r="P66" s="39">
        <f>C71</f>
        <v>247</v>
      </c>
      <c r="Q66" s="37"/>
      <c r="R66" s="37"/>
      <c r="S66" s="37"/>
    </row>
    <row r="67" spans="1:19" ht="18">
      <c r="A67" s="3" t="s">
        <v>9</v>
      </c>
      <c r="B67" s="11">
        <v>18426</v>
      </c>
      <c r="C67" s="12">
        <v>1297</v>
      </c>
      <c r="D67" s="3"/>
      <c r="E67" s="3"/>
      <c r="F67" s="64">
        <v>120141</v>
      </c>
      <c r="G67" s="65">
        <v>2393</v>
      </c>
      <c r="H67" s="64">
        <v>69017</v>
      </c>
      <c r="I67" s="65">
        <v>2297</v>
      </c>
      <c r="N67" s="36" t="s">
        <v>54</v>
      </c>
      <c r="O67" s="36" t="s">
        <v>55</v>
      </c>
      <c r="P67" s="36" t="s">
        <v>56</v>
      </c>
      <c r="Q67" s="37"/>
      <c r="R67" s="37"/>
      <c r="S67" s="37"/>
    </row>
    <row r="68" spans="1:19" s="24" customFormat="1" ht="15.6">
      <c r="A68" s="21" t="s">
        <v>10</v>
      </c>
      <c r="B68" s="23">
        <v>16696</v>
      </c>
      <c r="C68" s="28">
        <v>1322</v>
      </c>
      <c r="D68" s="21"/>
      <c r="E68" s="21"/>
      <c r="F68" s="64">
        <v>116345</v>
      </c>
      <c r="G68" s="65">
        <v>2529</v>
      </c>
      <c r="H68" s="64">
        <v>66124</v>
      </c>
      <c r="I68" s="65">
        <v>2564</v>
      </c>
      <c r="N68" s="38"/>
      <c r="O68" s="33"/>
      <c r="P68" s="39"/>
      <c r="Q68" s="37"/>
      <c r="R68" s="37"/>
      <c r="S68" s="37"/>
    </row>
    <row r="69" spans="1:19" ht="18">
      <c r="A69" s="3" t="s">
        <v>11</v>
      </c>
      <c r="B69" s="10">
        <v>1730</v>
      </c>
      <c r="C69" s="3">
        <v>992</v>
      </c>
      <c r="D69" s="3"/>
      <c r="E69" s="3"/>
      <c r="F69" s="64">
        <v>3796</v>
      </c>
      <c r="G69" s="65">
        <v>1184</v>
      </c>
      <c r="H69" s="64">
        <v>2893</v>
      </c>
      <c r="I69" s="65">
        <v>1070</v>
      </c>
      <c r="N69" s="36" t="s">
        <v>57</v>
      </c>
      <c r="O69" s="36" t="s">
        <v>58</v>
      </c>
      <c r="P69" s="36" t="s">
        <v>59</v>
      </c>
      <c r="Q69" s="37"/>
      <c r="R69" s="37"/>
      <c r="S69" s="37"/>
    </row>
    <row r="70" spans="1:19" ht="15.6">
      <c r="A70" s="3" t="s">
        <v>12</v>
      </c>
      <c r="B70" s="11">
        <v>4018</v>
      </c>
      <c r="C70" s="12">
        <v>1068</v>
      </c>
      <c r="D70" s="3"/>
      <c r="E70" s="3"/>
      <c r="F70" s="64">
        <v>23343</v>
      </c>
      <c r="G70" s="65">
        <v>2420</v>
      </c>
      <c r="H70" s="64">
        <v>20772</v>
      </c>
      <c r="I70" s="65">
        <v>2296</v>
      </c>
      <c r="N70" s="38"/>
      <c r="O70" s="33"/>
      <c r="P70" s="39"/>
      <c r="Q70" s="37"/>
      <c r="R70" s="37"/>
      <c r="S70" s="37"/>
    </row>
    <row r="71" spans="1:19" s="17" customFormat="1" ht="18">
      <c r="A71" s="14" t="s">
        <v>15</v>
      </c>
      <c r="B71" s="15">
        <v>6103</v>
      </c>
      <c r="C71" s="14">
        <v>247</v>
      </c>
      <c r="D71" s="14"/>
      <c r="E71" s="14"/>
      <c r="F71" s="64">
        <v>39947</v>
      </c>
      <c r="G71" s="66">
        <v>220</v>
      </c>
      <c r="H71" s="64">
        <v>14140</v>
      </c>
      <c r="I71" s="66" t="s">
        <v>22</v>
      </c>
      <c r="N71" s="36" t="s">
        <v>60</v>
      </c>
      <c r="O71" s="36" t="s">
        <v>61</v>
      </c>
      <c r="P71" s="36" t="s">
        <v>62</v>
      </c>
      <c r="Q71" s="37"/>
      <c r="R71" s="37"/>
      <c r="S71" s="37"/>
    </row>
    <row r="72" spans="1:19" ht="15.6">
      <c r="A72" s="3" t="s">
        <v>7</v>
      </c>
      <c r="B72" s="11">
        <v>4177</v>
      </c>
      <c r="C72" s="3">
        <v>802</v>
      </c>
      <c r="D72" s="3"/>
      <c r="E72" s="3"/>
      <c r="F72" s="64">
        <v>25185</v>
      </c>
      <c r="G72" s="65">
        <v>1475</v>
      </c>
      <c r="H72" s="64">
        <v>9644</v>
      </c>
      <c r="I72" s="65">
        <v>1130</v>
      </c>
      <c r="N72" s="38"/>
      <c r="O72" s="33"/>
      <c r="P72" s="39"/>
      <c r="Q72" s="37"/>
      <c r="R72" s="37"/>
      <c r="S72" s="37"/>
    </row>
    <row r="73" spans="1:19" ht="18">
      <c r="A73" s="3" t="s">
        <v>8</v>
      </c>
      <c r="B73" s="10">
        <v>0</v>
      </c>
      <c r="C73" s="3">
        <v>220</v>
      </c>
      <c r="D73" s="3"/>
      <c r="E73" s="3"/>
      <c r="F73" s="67">
        <v>0</v>
      </c>
      <c r="G73" s="66">
        <v>220</v>
      </c>
      <c r="H73" s="67">
        <v>0</v>
      </c>
      <c r="I73" s="66">
        <v>220</v>
      </c>
      <c r="N73" s="36" t="s">
        <v>63</v>
      </c>
      <c r="O73" s="36" t="s">
        <v>64</v>
      </c>
      <c r="P73" s="36" t="s">
        <v>65</v>
      </c>
      <c r="Q73" s="37"/>
      <c r="R73" s="37"/>
      <c r="S73" s="37"/>
    </row>
    <row r="74" spans="1:19" ht="15.6">
      <c r="A74" s="3" t="s">
        <v>9</v>
      </c>
      <c r="B74" s="11">
        <v>4177</v>
      </c>
      <c r="C74" s="3">
        <v>802</v>
      </c>
      <c r="D74" s="3"/>
      <c r="E74" s="3"/>
      <c r="F74" s="64">
        <v>25185</v>
      </c>
      <c r="G74" s="65">
        <v>1475</v>
      </c>
      <c r="H74" s="64">
        <v>9644</v>
      </c>
      <c r="I74" s="65">
        <v>1130</v>
      </c>
      <c r="N74" s="38"/>
      <c r="O74" s="33"/>
      <c r="P74" s="39"/>
      <c r="Q74" s="37"/>
      <c r="R74" s="37"/>
      <c r="S74" s="37"/>
    </row>
    <row r="75" spans="1:19" s="24" customFormat="1" ht="18">
      <c r="A75" s="21" t="s">
        <v>10</v>
      </c>
      <c r="B75" s="23">
        <v>4177</v>
      </c>
      <c r="C75" s="21">
        <v>802</v>
      </c>
      <c r="D75" s="21"/>
      <c r="E75" s="21"/>
      <c r="F75" s="64">
        <v>24457</v>
      </c>
      <c r="G75" s="65">
        <v>1476</v>
      </c>
      <c r="H75" s="64">
        <v>9034</v>
      </c>
      <c r="I75" s="65">
        <v>1257</v>
      </c>
      <c r="N75" s="36" t="s">
        <v>66</v>
      </c>
      <c r="O75" s="36" t="s">
        <v>67</v>
      </c>
      <c r="P75" s="36" t="s">
        <v>68</v>
      </c>
      <c r="Q75" s="37"/>
      <c r="R75" s="37"/>
      <c r="S75" s="37"/>
    </row>
    <row r="76" spans="1:19" ht="15.6">
      <c r="A76" s="3" t="s">
        <v>11</v>
      </c>
      <c r="B76" s="10">
        <v>0</v>
      </c>
      <c r="C76" s="3">
        <v>220</v>
      </c>
      <c r="D76" s="3"/>
      <c r="E76" s="3"/>
      <c r="F76" s="67">
        <v>728</v>
      </c>
      <c r="G76" s="66">
        <v>401</v>
      </c>
      <c r="H76" s="67">
        <v>610</v>
      </c>
      <c r="I76" s="66">
        <v>870</v>
      </c>
      <c r="N76" s="38"/>
      <c r="O76" s="33"/>
      <c r="P76" s="39"/>
      <c r="Q76" s="37"/>
      <c r="R76" s="37"/>
      <c r="S76" s="37"/>
    </row>
    <row r="77" spans="1:19" ht="18">
      <c r="A77" s="3" t="s">
        <v>12</v>
      </c>
      <c r="B77" s="11">
        <v>1926</v>
      </c>
      <c r="C77" s="3">
        <v>842</v>
      </c>
      <c r="D77" s="3"/>
      <c r="E77" s="3"/>
      <c r="F77" s="64">
        <v>14762</v>
      </c>
      <c r="G77" s="65">
        <v>1475</v>
      </c>
      <c r="H77" s="64">
        <v>4496</v>
      </c>
      <c r="I77" s="65">
        <v>1131</v>
      </c>
      <c r="N77" s="36" t="s">
        <v>69</v>
      </c>
      <c r="O77" s="36" t="s">
        <v>70</v>
      </c>
      <c r="P77" s="36" t="s">
        <v>71</v>
      </c>
      <c r="Q77" s="37"/>
      <c r="R77" s="37"/>
      <c r="S77" s="37"/>
    </row>
    <row r="78" spans="1:19" ht="15.6">
      <c r="A78" s="3" t="s">
        <v>16</v>
      </c>
      <c r="B78" s="11">
        <v>1614</v>
      </c>
      <c r="C78" s="3">
        <v>444</v>
      </c>
      <c r="D78" s="3"/>
      <c r="E78" s="3"/>
      <c r="F78" s="64">
        <v>13784</v>
      </c>
      <c r="G78" s="65">
        <v>1119</v>
      </c>
      <c r="H78" s="64">
        <v>4105</v>
      </c>
      <c r="I78" s="66">
        <v>737</v>
      </c>
      <c r="N78" s="38"/>
      <c r="O78" s="33"/>
      <c r="P78" s="39"/>
      <c r="Q78" s="37"/>
      <c r="R78" s="37"/>
      <c r="S78" s="37"/>
    </row>
    <row r="79" spans="1:19">
      <c r="A79" s="3" t="s">
        <v>7</v>
      </c>
      <c r="B79" s="10">
        <v>572</v>
      </c>
      <c r="C79" s="3">
        <v>367</v>
      </c>
      <c r="D79" s="3"/>
      <c r="E79" s="3"/>
      <c r="F79" s="64">
        <v>4492</v>
      </c>
      <c r="G79" s="66">
        <v>829</v>
      </c>
      <c r="H79" s="64">
        <v>1517</v>
      </c>
      <c r="I79" s="66">
        <v>642</v>
      </c>
    </row>
    <row r="80" spans="1:19">
      <c r="A80" s="3" t="s">
        <v>10</v>
      </c>
      <c r="B80" s="10">
        <v>572</v>
      </c>
      <c r="C80" s="3">
        <v>367</v>
      </c>
      <c r="D80" s="3"/>
      <c r="E80" s="3"/>
      <c r="F80" s="64">
        <v>4468</v>
      </c>
      <c r="G80" s="66">
        <v>830</v>
      </c>
      <c r="H80" s="64">
        <v>1438</v>
      </c>
      <c r="I80" s="66">
        <v>622</v>
      </c>
    </row>
    <row r="81" spans="1:18">
      <c r="A81" s="3" t="s">
        <v>11</v>
      </c>
      <c r="B81" s="10">
        <v>0</v>
      </c>
      <c r="C81" s="3">
        <v>220</v>
      </c>
      <c r="D81" s="3"/>
      <c r="E81" s="3"/>
      <c r="F81" s="67">
        <v>24</v>
      </c>
      <c r="G81" s="66">
        <v>39</v>
      </c>
      <c r="H81" s="67">
        <v>79</v>
      </c>
      <c r="I81" s="66">
        <v>95</v>
      </c>
    </row>
    <row r="82" spans="1:18">
      <c r="A82" s="3" t="s">
        <v>12</v>
      </c>
      <c r="B82" s="11">
        <v>1042</v>
      </c>
      <c r="C82" s="3">
        <v>396</v>
      </c>
      <c r="D82" s="3"/>
      <c r="E82" s="3"/>
      <c r="F82" s="64">
        <v>9292</v>
      </c>
      <c r="G82" s="65">
        <v>1077</v>
      </c>
      <c r="H82" s="64">
        <v>2588</v>
      </c>
      <c r="I82" s="66">
        <v>742</v>
      </c>
    </row>
    <row r="83" spans="1:18">
      <c r="A83" s="3" t="s">
        <v>17</v>
      </c>
      <c r="B83" s="11">
        <v>3557</v>
      </c>
      <c r="C83" s="3">
        <v>493</v>
      </c>
      <c r="D83" s="3"/>
      <c r="E83" s="3"/>
      <c r="F83" s="64">
        <v>27043</v>
      </c>
      <c r="G83" s="65">
        <v>1124</v>
      </c>
      <c r="H83" s="64">
        <v>6542</v>
      </c>
      <c r="I83" s="66">
        <v>737</v>
      </c>
    </row>
    <row r="84" spans="1:18">
      <c r="A84" s="3" t="s">
        <v>7</v>
      </c>
      <c r="B84" s="10">
        <v>412</v>
      </c>
      <c r="C84" s="3">
        <v>275</v>
      </c>
      <c r="D84" s="3"/>
      <c r="E84" s="3"/>
      <c r="F84" s="64">
        <v>1684</v>
      </c>
      <c r="G84" s="66">
        <v>556</v>
      </c>
      <c r="H84" s="67">
        <v>457</v>
      </c>
      <c r="I84" s="66">
        <v>301</v>
      </c>
    </row>
    <row r="85" spans="1:18">
      <c r="A85" s="3" t="s">
        <v>10</v>
      </c>
      <c r="B85" s="10">
        <v>412</v>
      </c>
      <c r="C85" s="3">
        <v>275</v>
      </c>
      <c r="D85" s="3"/>
      <c r="E85" s="3"/>
      <c r="F85" s="64">
        <v>1545</v>
      </c>
      <c r="G85" s="66">
        <v>551</v>
      </c>
      <c r="H85" s="67">
        <v>457</v>
      </c>
      <c r="I85" s="66">
        <v>301</v>
      </c>
      <c r="M85" s="56" t="s">
        <v>83</v>
      </c>
      <c r="N85" s="5"/>
      <c r="O85" s="7" t="s">
        <v>31</v>
      </c>
      <c r="P85" s="5" t="s">
        <v>19</v>
      </c>
      <c r="Q85" s="5" t="s">
        <v>32</v>
      </c>
      <c r="R85" s="5" t="s">
        <v>33</v>
      </c>
    </row>
    <row r="86" spans="1:18">
      <c r="A86" s="3" t="s">
        <v>11</v>
      </c>
      <c r="B86" s="10">
        <v>0</v>
      </c>
      <c r="C86" s="3">
        <v>220</v>
      </c>
      <c r="D86" s="3"/>
      <c r="E86" s="3"/>
      <c r="F86" s="67">
        <v>139</v>
      </c>
      <c r="G86" s="66">
        <v>164</v>
      </c>
      <c r="H86" s="67">
        <v>0</v>
      </c>
      <c r="I86" s="66">
        <v>220</v>
      </c>
      <c r="M86" s="56"/>
      <c r="N86" s="6" t="s">
        <v>25</v>
      </c>
      <c r="O86" s="7"/>
      <c r="P86" s="7">
        <f>B99/B90</f>
        <v>0.52216529293829361</v>
      </c>
      <c r="Q86" s="7">
        <f>H99/H90</f>
        <v>0.5462601304265533</v>
      </c>
      <c r="R86" s="7">
        <f>F99/F90</f>
        <v>0.54224894679212365</v>
      </c>
    </row>
    <row r="87" spans="1:18">
      <c r="A87" s="3" t="s">
        <v>12</v>
      </c>
      <c r="B87" s="11">
        <v>3145</v>
      </c>
      <c r="C87" s="3">
        <v>482</v>
      </c>
      <c r="D87" s="3"/>
      <c r="E87" s="3"/>
      <c r="F87" s="64">
        <v>25359</v>
      </c>
      <c r="G87" s="65">
        <v>1186</v>
      </c>
      <c r="H87" s="64">
        <v>6085</v>
      </c>
      <c r="I87" s="66">
        <v>739</v>
      </c>
      <c r="M87" s="56"/>
      <c r="N87" s="6" t="s">
        <v>30</v>
      </c>
      <c r="O87" s="7"/>
      <c r="P87" s="7">
        <f>B100/B91</f>
        <v>0.57817197835237522</v>
      </c>
      <c r="Q87" s="7">
        <f t="shared" ref="Q87:Q88" si="1">H100/H91</f>
        <v>0.59297486811494482</v>
      </c>
      <c r="R87" s="7">
        <f t="shared" ref="R87:R88" si="2">F100/F91</f>
        <v>0.53528255170404893</v>
      </c>
    </row>
    <row r="88" spans="1:18">
      <c r="M88" s="56"/>
      <c r="N88" s="6" t="s">
        <v>26</v>
      </c>
      <c r="O88" s="7"/>
      <c r="P88" s="7">
        <f>B101/B92</f>
        <v>0.46749816581071169</v>
      </c>
      <c r="Q88" s="7">
        <f t="shared" si="1"/>
        <v>0.49460105804768462</v>
      </c>
      <c r="R88" s="7">
        <f t="shared" si="2"/>
        <v>0.54949089670313034</v>
      </c>
    </row>
    <row r="89" spans="1:18">
      <c r="B89" s="47" t="s">
        <v>82</v>
      </c>
      <c r="D89" s="47" t="s">
        <v>31</v>
      </c>
      <c r="F89" s="47" t="s">
        <v>33</v>
      </c>
      <c r="H89" s="47" t="s">
        <v>32</v>
      </c>
      <c r="J89" t="s">
        <v>92</v>
      </c>
      <c r="M89" s="56" t="s">
        <v>81</v>
      </c>
      <c r="N89" s="5"/>
      <c r="O89" s="7" t="s">
        <v>31</v>
      </c>
      <c r="P89" s="5" t="s">
        <v>19</v>
      </c>
      <c r="Q89" s="5" t="s">
        <v>32</v>
      </c>
      <c r="R89" s="5" t="s">
        <v>33</v>
      </c>
    </row>
    <row r="90" spans="1:18" ht="13.8">
      <c r="A90" s="44" t="s">
        <v>73</v>
      </c>
      <c r="B90" s="49">
        <f>SUM(B11,B18,B50,B57)</f>
        <v>13467</v>
      </c>
      <c r="C90" s="46"/>
      <c r="D90" s="46">
        <f>SUM(D11,D18,D50,D57)</f>
        <v>0</v>
      </c>
      <c r="E90" s="46"/>
      <c r="F90" s="49">
        <f>SUM(F11,F18,F50,F57)</f>
        <v>53883</v>
      </c>
      <c r="G90" s="49"/>
      <c r="H90" s="49">
        <f>SUM(H11,H18,H50,H57)</f>
        <v>58117</v>
      </c>
      <c r="I90" s="46"/>
      <c r="J90" s="70">
        <v>139851</v>
      </c>
      <c r="M90" s="56"/>
      <c r="N90" s="6" t="s">
        <v>25</v>
      </c>
      <c r="O90" s="7"/>
      <c r="P90" s="7">
        <f>B102/B93</f>
        <v>0.76007494280206811</v>
      </c>
      <c r="Q90" s="7">
        <f>H102/H93</f>
        <v>0.80568656452618159</v>
      </c>
      <c r="R90" s="7">
        <f>F102/F93</f>
        <v>0.82652555118236215</v>
      </c>
    </row>
    <row r="91" spans="1:18">
      <c r="A91" s="50" t="s">
        <v>87</v>
      </c>
      <c r="B91" s="51">
        <f>SUM(B11,B18)</f>
        <v>6652</v>
      </c>
      <c r="C91" s="52"/>
      <c r="D91" s="52"/>
      <c r="E91" s="52"/>
      <c r="F91" s="51">
        <f>SUM(F11,F18)</f>
        <v>27464</v>
      </c>
      <c r="G91" s="51"/>
      <c r="H91" s="51">
        <f>SUM(H11,H18)</f>
        <v>30519</v>
      </c>
      <c r="M91" s="56"/>
      <c r="N91" s="6" t="s">
        <v>30</v>
      </c>
      <c r="O91" s="7"/>
      <c r="P91" s="7">
        <f t="shared" ref="P91:P92" si="3">B103/B94</f>
        <v>0.79393691110200737</v>
      </c>
      <c r="Q91" s="7">
        <f t="shared" ref="Q91:Q92" si="4">H103/H94</f>
        <v>0.88381671683760843</v>
      </c>
      <c r="R91" s="7">
        <f t="shared" ref="R91:R92" si="5">F103/F94</f>
        <v>0.88294246297910539</v>
      </c>
    </row>
    <row r="92" spans="1:18">
      <c r="A92" s="50" t="s">
        <v>26</v>
      </c>
      <c r="B92" s="51">
        <f>SUM(B50,B57)</f>
        <v>6815</v>
      </c>
      <c r="C92" s="52"/>
      <c r="D92" s="52"/>
      <c r="E92" s="52"/>
      <c r="F92" s="51">
        <f>SUM(F50,F57)</f>
        <v>26419</v>
      </c>
      <c r="G92" s="51"/>
      <c r="H92" s="51">
        <f>SUM(H50,H57)</f>
        <v>27598</v>
      </c>
      <c r="M92" s="56"/>
      <c r="N92" s="6" t="s">
        <v>26</v>
      </c>
      <c r="O92" s="7"/>
      <c r="P92" s="7">
        <f t="shared" si="3"/>
        <v>0.72834810524111937</v>
      </c>
      <c r="Q92" s="7">
        <f t="shared" si="4"/>
        <v>0.72236745992080276</v>
      </c>
      <c r="R92" s="7">
        <f t="shared" si="5"/>
        <v>0.76760198657805934</v>
      </c>
    </row>
    <row r="93" spans="1:18" ht="13.8">
      <c r="A93" s="44" t="s">
        <v>74</v>
      </c>
      <c r="B93" s="49">
        <f>SUM(B25,B32,B64,B71)</f>
        <v>55509</v>
      </c>
      <c r="C93" s="46"/>
      <c r="D93" s="46">
        <f>SUM(D25,D32,D64,D71)</f>
        <v>0</v>
      </c>
      <c r="E93" s="46"/>
      <c r="F93" s="49">
        <f>SUM(F25,F32,F64,F71)</f>
        <v>375012</v>
      </c>
      <c r="G93" s="49"/>
      <c r="H93" s="49">
        <f>SUM(H25,H32,H64,H71)</f>
        <v>214998</v>
      </c>
      <c r="I93" s="46"/>
      <c r="J93">
        <v>707836</v>
      </c>
      <c r="M93" s="56" t="s">
        <v>79</v>
      </c>
      <c r="N93" s="5"/>
      <c r="O93" s="7" t="s">
        <v>31</v>
      </c>
      <c r="P93" s="5" t="s">
        <v>19</v>
      </c>
      <c r="Q93" s="5" t="s">
        <v>32</v>
      </c>
      <c r="R93" s="5" t="s">
        <v>33</v>
      </c>
    </row>
    <row r="94" spans="1:18">
      <c r="A94" s="50" t="s">
        <v>87</v>
      </c>
      <c r="B94" s="51">
        <f>SUM(B25,B32)</f>
        <v>26851</v>
      </c>
      <c r="C94" s="52"/>
      <c r="D94" s="52"/>
      <c r="E94" s="52"/>
      <c r="F94" s="51">
        <f>SUM(F25,F32)</f>
        <v>191581</v>
      </c>
      <c r="G94" s="51"/>
      <c r="H94" s="51">
        <f>SUM(H25,H32)</f>
        <v>110954</v>
      </c>
      <c r="M94" s="56"/>
      <c r="N94" s="6" t="s">
        <v>25</v>
      </c>
      <c r="O94" s="7"/>
      <c r="P94" s="7">
        <f>B105/B96</f>
        <v>0.71362502899559266</v>
      </c>
      <c r="Q94" s="7">
        <f>H105/H96</f>
        <v>0.75048239752485213</v>
      </c>
      <c r="R94" s="7">
        <f>F105/F96</f>
        <v>0.79081127082386127</v>
      </c>
    </row>
    <row r="95" spans="1:18">
      <c r="A95" s="50" t="s">
        <v>26</v>
      </c>
      <c r="B95" s="51">
        <f>SUM(B64,B71)</f>
        <v>28658</v>
      </c>
      <c r="C95" s="52"/>
      <c r="D95" s="52"/>
      <c r="E95" s="52"/>
      <c r="F95" s="51">
        <f>SUM(F64,F71)</f>
        <v>183431</v>
      </c>
      <c r="G95" s="51"/>
      <c r="H95" s="51">
        <f>SUM(H64,H71)</f>
        <v>104044</v>
      </c>
      <c r="M95" s="56"/>
      <c r="N95" s="6" t="s">
        <v>30</v>
      </c>
      <c r="O95" s="7"/>
      <c r="P95" s="7">
        <f t="shared" ref="P95:P96" si="6">B106/B97</f>
        <v>0.75109691669402745</v>
      </c>
      <c r="Q95" s="7">
        <f t="shared" ref="Q95:Q96" si="7">H106/H97</f>
        <v>0.82107539954620312</v>
      </c>
      <c r="R95" s="7">
        <f t="shared" ref="R95:R96" si="8">F106/F97</f>
        <v>0.83935264443379209</v>
      </c>
    </row>
    <row r="96" spans="1:18" ht="13.8">
      <c r="A96" s="44" t="s">
        <v>84</v>
      </c>
      <c r="B96" s="49">
        <f>SUM(B90,B93)</f>
        <v>68976</v>
      </c>
      <c r="C96" s="46"/>
      <c r="D96" s="46"/>
      <c r="E96" s="46"/>
      <c r="F96" s="46">
        <f>SUM(F90,F93)</f>
        <v>428895</v>
      </c>
      <c r="G96" s="46"/>
      <c r="H96" s="46">
        <f>SUM(H90,H93)</f>
        <v>273115</v>
      </c>
      <c r="I96" s="46"/>
      <c r="J96" s="71">
        <f>SUM(J90,J93)</f>
        <v>847687</v>
      </c>
      <c r="M96" s="56"/>
      <c r="N96" s="6" t="s">
        <v>26</v>
      </c>
      <c r="O96" s="7"/>
      <c r="P96" s="7">
        <f t="shared" si="6"/>
        <v>0.67823414991683817</v>
      </c>
      <c r="Q96" s="7">
        <f t="shared" si="7"/>
        <v>0.67461752328284286</v>
      </c>
      <c r="R96" s="7">
        <f t="shared" si="8"/>
        <v>0.74014295925661189</v>
      </c>
    </row>
    <row r="97" spans="1:17">
      <c r="A97" s="50" t="s">
        <v>87</v>
      </c>
      <c r="B97" s="51">
        <f>SUM(B91,B94)</f>
        <v>33503</v>
      </c>
      <c r="C97" s="52"/>
      <c r="D97" s="52"/>
      <c r="E97" s="52"/>
      <c r="F97" s="51">
        <f>SUM(F91,F94)</f>
        <v>219045</v>
      </c>
      <c r="G97" s="51"/>
      <c r="H97" s="51">
        <f>SUM(H91,H94)</f>
        <v>141473</v>
      </c>
    </row>
    <row r="98" spans="1:17">
      <c r="A98" s="50" t="s">
        <v>26</v>
      </c>
      <c r="B98" s="51">
        <f>SUM(B92,B95)</f>
        <v>35473</v>
      </c>
      <c r="C98" s="52"/>
      <c r="D98" s="52"/>
      <c r="E98" s="52"/>
      <c r="F98" s="51">
        <f>SUM(F92,F95)</f>
        <v>209850</v>
      </c>
      <c r="G98" s="51"/>
      <c r="H98" s="51">
        <f>SUM(H92,H95)</f>
        <v>131642</v>
      </c>
      <c r="N98" s="5"/>
      <c r="O98" s="5" t="s">
        <v>27</v>
      </c>
      <c r="P98" s="5" t="s">
        <v>28</v>
      </c>
      <c r="Q98" s="5" t="s">
        <v>29</v>
      </c>
    </row>
    <row r="99" spans="1:17" ht="13.8">
      <c r="A99" s="44" t="s">
        <v>75</v>
      </c>
      <c r="B99" s="49">
        <f>SUM(B15,B22,B54,B61)</f>
        <v>7032</v>
      </c>
      <c r="C99" s="46"/>
      <c r="D99" s="46">
        <f>SUM(D15,D22,D54,D61)</f>
        <v>0</v>
      </c>
      <c r="E99" s="46"/>
      <c r="F99" s="46">
        <f>SUM(F15,F22,F54,F61)</f>
        <v>29218</v>
      </c>
      <c r="G99" s="46"/>
      <c r="H99" s="46">
        <f>SUM(H15,H22,H54,H61)</f>
        <v>31747</v>
      </c>
      <c r="I99" s="46"/>
      <c r="J99">
        <v>74245</v>
      </c>
      <c r="N99" s="6" t="s">
        <v>20</v>
      </c>
      <c r="O99" s="5"/>
      <c r="P99" s="5"/>
      <c r="Q99" s="7"/>
    </row>
    <row r="100" spans="1:17">
      <c r="A100" s="50" t="s">
        <v>87</v>
      </c>
      <c r="B100" s="53">
        <f>SUM(B15,B22)</f>
        <v>3846</v>
      </c>
      <c r="C100" s="52"/>
      <c r="D100" s="52"/>
      <c r="E100" s="52"/>
      <c r="F100" s="51">
        <f>SUM(F15,F22)</f>
        <v>14701</v>
      </c>
      <c r="G100" s="52"/>
      <c r="H100" s="51">
        <f>SUM(H15,H22)</f>
        <v>18097</v>
      </c>
      <c r="M100" s="48"/>
      <c r="N100" s="6" t="s">
        <v>30</v>
      </c>
      <c r="O100" s="5"/>
      <c r="P100" s="5"/>
      <c r="Q100" s="7"/>
    </row>
    <row r="101" spans="1:17">
      <c r="A101" s="50" t="s">
        <v>26</v>
      </c>
      <c r="B101" s="53">
        <f>SUM(B54,B61)</f>
        <v>3186</v>
      </c>
      <c r="C101" s="52"/>
      <c r="D101" s="52"/>
      <c r="E101" s="52"/>
      <c r="F101" s="51">
        <f>SUM(F54,F61)</f>
        <v>14517</v>
      </c>
      <c r="G101" s="52"/>
      <c r="H101" s="51">
        <f>SUM(H54,H61)</f>
        <v>13650</v>
      </c>
      <c r="N101" s="6" t="s">
        <v>26</v>
      </c>
      <c r="O101" s="5"/>
      <c r="P101" s="5"/>
      <c r="Q101" s="7"/>
    </row>
    <row r="102" spans="1:17" ht="13.8">
      <c r="A102" s="44" t="s">
        <v>76</v>
      </c>
      <c r="B102" s="46">
        <f>SUM(B29,B36,B68,B75)</f>
        <v>42191</v>
      </c>
      <c r="C102" s="46"/>
      <c r="D102" s="46">
        <f>SUM(D29,D36,D68,D75)</f>
        <v>0</v>
      </c>
      <c r="E102" s="46"/>
      <c r="F102" s="46">
        <f>SUM(F29,F36,F68,F75)</f>
        <v>309957</v>
      </c>
      <c r="G102" s="46"/>
      <c r="H102" s="46">
        <f>SUM(H29,H36,H68,H75)</f>
        <v>173221</v>
      </c>
      <c r="I102" s="46"/>
      <c r="J102">
        <v>575273</v>
      </c>
      <c r="N102" s="18" t="s">
        <v>19</v>
      </c>
      <c r="O102" s="15">
        <f>SUM(O103,O104)</f>
        <v>68976</v>
      </c>
      <c r="P102" s="15">
        <f>SUM(P103,P104)</f>
        <v>49223</v>
      </c>
      <c r="Q102" s="20">
        <f>P102/O102</f>
        <v>0.71362502899559266</v>
      </c>
    </row>
    <row r="103" spans="1:17">
      <c r="A103" s="50" t="s">
        <v>87</v>
      </c>
      <c r="B103" s="53">
        <f>SUM(B29,B36)</f>
        <v>21318</v>
      </c>
      <c r="C103" s="52"/>
      <c r="D103" s="52"/>
      <c r="E103" s="52"/>
      <c r="F103" s="51">
        <f>SUM(F29,F36)</f>
        <v>169155</v>
      </c>
      <c r="G103" s="52"/>
      <c r="H103" s="51">
        <f>SUM(H29,H36)</f>
        <v>98063</v>
      </c>
      <c r="N103" s="6" t="s">
        <v>30</v>
      </c>
      <c r="O103" s="13">
        <f>SUM(B11,B18,B25,B32)</f>
        <v>33503</v>
      </c>
      <c r="P103" s="19">
        <f>SUM(B15,B22,B29,B36)</f>
        <v>25164</v>
      </c>
      <c r="Q103" s="20">
        <f>P103/O103</f>
        <v>0.75109691669402745</v>
      </c>
    </row>
    <row r="104" spans="1:17">
      <c r="A104" s="50" t="s">
        <v>26</v>
      </c>
      <c r="B104" s="53">
        <f>SUM(B68,B75)</f>
        <v>20873</v>
      </c>
      <c r="C104" s="52"/>
      <c r="D104" s="52"/>
      <c r="E104" s="52"/>
      <c r="F104" s="51">
        <f>SUM(F68,F75)</f>
        <v>140802</v>
      </c>
      <c r="G104" s="52"/>
      <c r="H104" s="51">
        <f>SUM(H68,H75)</f>
        <v>75158</v>
      </c>
      <c r="N104" s="6" t="s">
        <v>26</v>
      </c>
      <c r="O104" s="13">
        <f>SUM(B50,B57,B64,B71)</f>
        <v>35473</v>
      </c>
      <c r="P104" s="13">
        <f>SUM(B54,B61,B68,B75)</f>
        <v>24059</v>
      </c>
      <c r="Q104" s="20">
        <f>P104/O104</f>
        <v>0.67823414991683817</v>
      </c>
    </row>
    <row r="105" spans="1:17" ht="26.4">
      <c r="A105" s="44" t="s">
        <v>85</v>
      </c>
      <c r="B105" s="46">
        <f>SUM(B99,B102)</f>
        <v>49223</v>
      </c>
      <c r="C105" s="46"/>
      <c r="D105" s="46"/>
      <c r="E105" s="46"/>
      <c r="F105" s="46">
        <f>SUM(F99,F102)</f>
        <v>339175</v>
      </c>
      <c r="G105" s="46"/>
      <c r="H105" s="46">
        <f>SUM(H99,H102)</f>
        <v>204968</v>
      </c>
      <c r="I105" s="46"/>
      <c r="J105">
        <f>SUM(J99,J102)</f>
        <v>649518</v>
      </c>
      <c r="N105" s="6" t="s">
        <v>23</v>
      </c>
      <c r="O105" s="11">
        <f>SUM(O107,O106)</f>
        <v>273115</v>
      </c>
      <c r="P105" s="13">
        <f>SUM(P106,P107)</f>
        <v>204968</v>
      </c>
      <c r="Q105" s="20">
        <f t="shared" ref="Q105:R110" si="9">P105/O105</f>
        <v>0.75048239752485213</v>
      </c>
    </row>
    <row r="106" spans="1:17">
      <c r="A106" s="50" t="s">
        <v>87</v>
      </c>
      <c r="B106" s="53">
        <f>SUM(B100,B103)</f>
        <v>25164</v>
      </c>
      <c r="C106" s="52"/>
      <c r="D106" s="52"/>
      <c r="E106" s="52"/>
      <c r="F106" s="51">
        <f>SUM(F100,F103)</f>
        <v>183856</v>
      </c>
      <c r="G106" s="52"/>
      <c r="H106" s="51">
        <f>SUM(H100,H103)</f>
        <v>116160</v>
      </c>
      <c r="M106" s="56" t="s">
        <v>79</v>
      </c>
      <c r="N106" s="18" t="s">
        <v>30</v>
      </c>
      <c r="O106" s="19">
        <f>SUM(H11,H18,H25,H32)</f>
        <v>141473</v>
      </c>
      <c r="P106" s="19">
        <f>SUM(H15,H22,H29,H36)</f>
        <v>116160</v>
      </c>
      <c r="Q106" s="20">
        <f t="shared" si="9"/>
        <v>0.82107539954620312</v>
      </c>
    </row>
    <row r="107" spans="1:17">
      <c r="A107" s="50" t="s">
        <v>26</v>
      </c>
      <c r="B107" s="53">
        <f>SUM(B101,B104)</f>
        <v>24059</v>
      </c>
      <c r="C107" s="52"/>
      <c r="D107" s="52"/>
      <c r="E107" s="52"/>
      <c r="F107" s="51">
        <f>SUM(F101,F104)</f>
        <v>155319</v>
      </c>
      <c r="G107" s="52"/>
      <c r="H107" s="51">
        <f>SUM(H101,H104)</f>
        <v>88808</v>
      </c>
      <c r="M107" s="56"/>
      <c r="N107" s="6" t="s">
        <v>26</v>
      </c>
      <c r="O107" s="13">
        <f>SUM(H50,H57,H64,H71)</f>
        <v>131642</v>
      </c>
      <c r="P107" s="13">
        <f>SUM(H54,H61,H68,H75)</f>
        <v>88808</v>
      </c>
      <c r="Q107" s="20">
        <f t="shared" si="9"/>
        <v>0.67461752328284286</v>
      </c>
    </row>
    <row r="108" spans="1:17" ht="12.75" customHeight="1">
      <c r="A108" s="45" t="s">
        <v>77</v>
      </c>
      <c r="B108" s="8">
        <f t="shared" ref="B108:B116" si="10">B99/B90</f>
        <v>0.52216529293829361</v>
      </c>
      <c r="C108" s="8"/>
      <c r="D108" s="8" t="e">
        <f>D99/D90</f>
        <v>#DIV/0!</v>
      </c>
      <c r="E108" s="8"/>
      <c r="F108" s="8">
        <f t="shared" ref="F108:F116" si="11">F99/F90</f>
        <v>0.54224894679212365</v>
      </c>
      <c r="G108" s="8"/>
      <c r="H108" s="8">
        <f t="shared" ref="H108:J116" si="12">H99/H90</f>
        <v>0.5462601304265533</v>
      </c>
      <c r="I108" s="8"/>
      <c r="J108" s="8">
        <f t="shared" si="12"/>
        <v>0.53088644342907809</v>
      </c>
      <c r="M108" s="56"/>
      <c r="N108" s="6" t="s">
        <v>21</v>
      </c>
      <c r="O108" s="13">
        <f>SUM(O109,O110)</f>
        <v>428895</v>
      </c>
      <c r="P108" s="13">
        <f>SUM(P109,P110)</f>
        <v>339175</v>
      </c>
      <c r="Q108" s="20">
        <f t="shared" si="9"/>
        <v>0.79081127082386127</v>
      </c>
    </row>
    <row r="109" spans="1:17" ht="12.75" customHeight="1">
      <c r="A109" s="50" t="s">
        <v>87</v>
      </c>
      <c r="B109" s="54">
        <f t="shared" si="10"/>
        <v>0.57817197835237522</v>
      </c>
      <c r="C109" s="52"/>
      <c r="D109" s="52"/>
      <c r="E109" s="52"/>
      <c r="F109" s="54">
        <f t="shared" si="11"/>
        <v>0.53528255170404893</v>
      </c>
      <c r="G109" s="52"/>
      <c r="H109" s="54">
        <f t="shared" si="12"/>
        <v>0.59297486811494482</v>
      </c>
      <c r="M109" s="56"/>
      <c r="N109" s="18" t="s">
        <v>30</v>
      </c>
      <c r="O109" s="19">
        <f>SUM(F11,F18,F25,F32)</f>
        <v>219045</v>
      </c>
      <c r="P109" s="19">
        <f>SUM(F15,F22,F29,F36)</f>
        <v>183856</v>
      </c>
      <c r="Q109" s="20">
        <f t="shared" si="9"/>
        <v>0.83935264443379209</v>
      </c>
    </row>
    <row r="110" spans="1:17" ht="12.75" customHeight="1">
      <c r="A110" s="50" t="s">
        <v>26</v>
      </c>
      <c r="B110" s="54">
        <f t="shared" si="10"/>
        <v>0.46749816581071169</v>
      </c>
      <c r="C110" s="52"/>
      <c r="D110" s="52"/>
      <c r="E110" s="52"/>
      <c r="F110" s="54">
        <f t="shared" si="11"/>
        <v>0.54949089670313034</v>
      </c>
      <c r="G110" s="52"/>
      <c r="H110" s="54">
        <f t="shared" si="12"/>
        <v>0.49460105804768462</v>
      </c>
      <c r="M110" s="56"/>
      <c r="N110" s="6" t="s">
        <v>24</v>
      </c>
      <c r="O110" s="13">
        <f>SUM(F50,F57,F64,F71)</f>
        <v>209850</v>
      </c>
      <c r="P110" s="13">
        <f>SUM(F54,F61,F68,F75)</f>
        <v>155319</v>
      </c>
      <c r="Q110" s="20">
        <f t="shared" si="9"/>
        <v>0.74014295925661189</v>
      </c>
    </row>
    <row r="111" spans="1:17" ht="14.25" customHeight="1">
      <c r="A111" s="45" t="s">
        <v>78</v>
      </c>
      <c r="B111" s="8">
        <f t="shared" si="10"/>
        <v>0.76007494280206811</v>
      </c>
      <c r="C111" s="8"/>
      <c r="D111" s="8" t="e">
        <f>D102/D93</f>
        <v>#DIV/0!</v>
      </c>
      <c r="E111" s="8"/>
      <c r="F111" s="8">
        <f t="shared" si="11"/>
        <v>0.82652555118236215</v>
      </c>
      <c r="G111" s="8"/>
      <c r="H111" s="8">
        <f t="shared" si="12"/>
        <v>0.80568656452618159</v>
      </c>
      <c r="I111" s="8"/>
      <c r="J111" s="8">
        <f t="shared" si="12"/>
        <v>0.81272074322300647</v>
      </c>
      <c r="M111" s="56"/>
    </row>
    <row r="112" spans="1:17" ht="14.25" customHeight="1">
      <c r="A112" s="50" t="s">
        <v>87</v>
      </c>
      <c r="B112" s="54">
        <f t="shared" si="10"/>
        <v>0.79393691110200737</v>
      </c>
      <c r="C112" s="52"/>
      <c r="D112" s="52"/>
      <c r="E112" s="52"/>
      <c r="F112" s="54">
        <f t="shared" si="11"/>
        <v>0.88294246297910539</v>
      </c>
      <c r="G112" s="52"/>
      <c r="H112" s="54">
        <f t="shared" si="12"/>
        <v>0.88381671683760843</v>
      </c>
      <c r="N112" s="5"/>
      <c r="O112" s="5" t="s">
        <v>19</v>
      </c>
      <c r="P112" s="5" t="s">
        <v>32</v>
      </c>
      <c r="Q112" s="7" t="s">
        <v>33</v>
      </c>
    </row>
    <row r="113" spans="1:17" ht="14.25" customHeight="1">
      <c r="A113" s="50" t="s">
        <v>26</v>
      </c>
      <c r="B113" s="54">
        <f t="shared" si="10"/>
        <v>0.72834810524111937</v>
      </c>
      <c r="C113" s="52"/>
      <c r="D113" s="52"/>
      <c r="E113" s="52"/>
      <c r="F113" s="54">
        <f t="shared" si="11"/>
        <v>0.76760198657805934</v>
      </c>
      <c r="G113" s="52"/>
      <c r="H113" s="54">
        <f t="shared" si="12"/>
        <v>0.72236745992080276</v>
      </c>
      <c r="N113" s="18" t="s">
        <v>25</v>
      </c>
      <c r="O113" s="20">
        <f>Q102</f>
        <v>0.71362502899559266</v>
      </c>
      <c r="P113" s="20">
        <f>Q105</f>
        <v>0.75048239752485213</v>
      </c>
      <c r="Q113" s="20">
        <f>Q108</f>
        <v>0.79081127082386127</v>
      </c>
    </row>
    <row r="114" spans="1:17" ht="15" customHeight="1">
      <c r="A114" s="45" t="s">
        <v>86</v>
      </c>
      <c r="B114" s="8">
        <f t="shared" si="10"/>
        <v>0.71362502899559266</v>
      </c>
      <c r="F114" s="8">
        <f t="shared" si="11"/>
        <v>0.79081127082386127</v>
      </c>
      <c r="H114" s="8">
        <f t="shared" si="12"/>
        <v>0.75048239752485213</v>
      </c>
      <c r="J114" s="8">
        <f t="shared" si="12"/>
        <v>0.76622385385171654</v>
      </c>
      <c r="N114" s="6" t="s">
        <v>30</v>
      </c>
      <c r="O114" s="7">
        <f>Q103</f>
        <v>0.75109691669402745</v>
      </c>
      <c r="P114" s="7">
        <f>Q106</f>
        <v>0.82107539954620312</v>
      </c>
      <c r="Q114" s="20">
        <f t="shared" ref="Q114:Q115" si="13">Q109</f>
        <v>0.83935264443379209</v>
      </c>
    </row>
    <row r="115" spans="1:17">
      <c r="A115" s="50" t="s">
        <v>87</v>
      </c>
      <c r="B115" s="54">
        <f t="shared" si="10"/>
        <v>0.75109691669402745</v>
      </c>
      <c r="C115" s="52"/>
      <c r="D115" s="52"/>
      <c r="E115" s="52"/>
      <c r="F115" s="54">
        <f t="shared" si="11"/>
        <v>0.83935264443379209</v>
      </c>
      <c r="G115" s="52"/>
      <c r="H115" s="54">
        <f t="shared" si="12"/>
        <v>0.82107539954620312</v>
      </c>
      <c r="N115" s="6" t="s">
        <v>26</v>
      </c>
      <c r="O115" s="7">
        <f>Q104</f>
        <v>0.67823414991683817</v>
      </c>
      <c r="P115" s="7">
        <f>Q107</f>
        <v>0.67461752328284286</v>
      </c>
      <c r="Q115" s="20">
        <f t="shared" si="13"/>
        <v>0.74014295925661189</v>
      </c>
    </row>
    <row r="116" spans="1:17">
      <c r="A116" s="50" t="s">
        <v>26</v>
      </c>
      <c r="B116" s="54">
        <f t="shared" si="10"/>
        <v>0.67823414991683817</v>
      </c>
      <c r="C116" s="52"/>
      <c r="D116" s="52"/>
      <c r="E116" s="52"/>
      <c r="F116" s="54">
        <f t="shared" si="11"/>
        <v>0.74014295925661189</v>
      </c>
      <c r="G116" s="52"/>
      <c r="H116" s="54">
        <f t="shared" si="12"/>
        <v>0.67461752328284286</v>
      </c>
      <c r="N116" s="17"/>
      <c r="O116" s="17"/>
      <c r="P116" s="17"/>
      <c r="Q116" s="17"/>
    </row>
  </sheetData>
  <mergeCells count="20">
    <mergeCell ref="U34:V34"/>
    <mergeCell ref="F1:M3"/>
    <mergeCell ref="M85:M88"/>
    <mergeCell ref="M106:M111"/>
    <mergeCell ref="M89:M92"/>
    <mergeCell ref="M93:M96"/>
    <mergeCell ref="H7:I7"/>
    <mergeCell ref="N27:Q27"/>
    <mergeCell ref="N33:S33"/>
    <mergeCell ref="N34:S34"/>
    <mergeCell ref="N57:S57"/>
    <mergeCell ref="N58:S58"/>
    <mergeCell ref="N6:Q6"/>
    <mergeCell ref="D7:E7"/>
    <mergeCell ref="F7:G7"/>
    <mergeCell ref="A1:B1"/>
    <mergeCell ref="A2:B2"/>
    <mergeCell ref="B3:B4"/>
    <mergeCell ref="B5:B6"/>
    <mergeCell ref="B7:C7"/>
  </mergeCells>
  <conditionalFormatting sqref="Q29">
    <cfRule type="cellIs" dxfId="0" priority="1" operator="greaterThan">
      <formula>0.15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Estimates</vt:lpstr>
      <vt:lpstr>MOE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 Bialick</dc:creator>
  <cp:lastModifiedBy>AISD</cp:lastModifiedBy>
  <cp:lastPrinted>2016-12-13T18:08:21Z</cp:lastPrinted>
  <dcterms:created xsi:type="dcterms:W3CDTF">2016-03-01T21:55:27Z</dcterms:created>
  <dcterms:modified xsi:type="dcterms:W3CDTF">2018-06-29T20:54:37Z</dcterms:modified>
</cp:coreProperties>
</file>