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shboard\2019 Dashboard Drilldowns\Drive Alone\For Web\"/>
    </mc:Choice>
  </mc:AlternateContent>
  <bookViews>
    <workbookView xWindow="0" yWindow="0" windowWidth="17076" windowHeight="6660" tabRatio="658"/>
  </bookViews>
  <sheets>
    <sheet name="Percent who Drove Alone" sheetId="1" r:id="rId1"/>
    <sheet name="For Main Graph" sheetId="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9" i="5" l="1"/>
  <c r="K40" i="5"/>
  <c r="K41" i="5"/>
  <c r="K42" i="5"/>
  <c r="K43" i="5"/>
  <c r="K44" i="5"/>
  <c r="I39" i="5"/>
  <c r="Q50" i="5" l="1"/>
  <c r="P50" i="5"/>
  <c r="Q48" i="5"/>
  <c r="P48" i="5"/>
  <c r="S50" i="5"/>
  <c r="T48" i="5"/>
  <c r="S48" i="5"/>
  <c r="T50" i="5" l="1"/>
  <c r="S54" i="5" s="1"/>
  <c r="S52" i="5" l="1"/>
  <c r="S53" i="5"/>
  <c r="R42" i="5" l="1"/>
  <c r="Q42" i="5"/>
  <c r="R40" i="5"/>
  <c r="Q40" i="5"/>
  <c r="R33" i="5"/>
  <c r="R32" i="5"/>
  <c r="R31" i="5"/>
  <c r="R30" i="5"/>
  <c r="R29" i="5"/>
  <c r="R34" i="5"/>
  <c r="N34" i="5"/>
  <c r="N33" i="5"/>
  <c r="N32" i="5"/>
  <c r="N31" i="5"/>
  <c r="N30" i="5"/>
  <c r="N29" i="5"/>
  <c r="T40" i="5" l="1"/>
  <c r="T42" i="5" s="1"/>
  <c r="M34" i="5" l="1"/>
  <c r="M33" i="5"/>
  <c r="M32" i="5"/>
  <c r="M31" i="5"/>
  <c r="M30" i="5"/>
  <c r="M29" i="5"/>
  <c r="Q34" i="5"/>
  <c r="Q33" i="5"/>
  <c r="Q32" i="5"/>
  <c r="Q31" i="5"/>
  <c r="Q30" i="5"/>
  <c r="Q29" i="5"/>
  <c r="M39" i="5" l="1"/>
  <c r="M44" i="5"/>
  <c r="M42" i="5"/>
  <c r="M40" i="5"/>
  <c r="M41" i="5"/>
  <c r="M43" i="5"/>
  <c r="G42" i="5"/>
  <c r="I42" i="5" l="1"/>
  <c r="E42" i="5"/>
  <c r="I44" i="5" l="1"/>
  <c r="I40" i="5"/>
  <c r="I41" i="5"/>
  <c r="I43" i="5"/>
  <c r="G39" i="5"/>
  <c r="G40" i="5" l="1"/>
  <c r="G41" i="5"/>
  <c r="G43" i="5"/>
  <c r="G44" i="5"/>
  <c r="E40" i="5"/>
  <c r="E41" i="5"/>
  <c r="E43" i="5"/>
  <c r="E44" i="5"/>
  <c r="E39" i="5"/>
</calcChain>
</file>

<file path=xl/comments1.xml><?xml version="1.0" encoding="utf-8"?>
<comments xmlns="http://schemas.openxmlformats.org/spreadsheetml/2006/main">
  <authors>
    <author>LucasC</author>
  </authors>
  <commentList>
    <comment ref="P38" authorId="0" shapeId="0">
      <text>
        <r>
          <rPr>
            <sz val="10"/>
            <color indexed="81"/>
            <rFont val="Tahoma"/>
            <family val="2"/>
          </rPr>
          <t>E.g., the ratio of females living alone to males living alone</t>
        </r>
      </text>
    </comment>
  </commentList>
</comments>
</file>

<file path=xl/sharedStrings.xml><?xml version="1.0" encoding="utf-8"?>
<sst xmlns="http://schemas.openxmlformats.org/spreadsheetml/2006/main" count="139" uniqueCount="74">
  <si>
    <t>Austin</t>
  </si>
  <si>
    <t>Bastrop</t>
  </si>
  <si>
    <t xml:space="preserve">Travis </t>
  </si>
  <si>
    <t>Caldwell</t>
  </si>
  <si>
    <t>Hays</t>
  </si>
  <si>
    <t>Williamson</t>
  </si>
  <si>
    <t>Texas</t>
  </si>
  <si>
    <t>USA</t>
  </si>
  <si>
    <t>% who drove alone</t>
  </si>
  <si>
    <t/>
  </si>
  <si>
    <t>Austin city, Texas</t>
  </si>
  <si>
    <t>Total:</t>
  </si>
  <si>
    <t>Estimate</t>
  </si>
  <si>
    <t>Margin of Error</t>
  </si>
  <si>
    <t xml:space="preserve">    Drove alone</t>
  </si>
  <si>
    <t xml:space="preserve">    Carpooled:</t>
  </si>
  <si>
    <t xml:space="preserve">  Public transportation (excluding taxicab):</t>
  </si>
  <si>
    <t xml:space="preserve">  Bicycle</t>
  </si>
  <si>
    <t xml:space="preserve">  Walked</t>
  </si>
  <si>
    <t xml:space="preserve">  Taxicab</t>
  </si>
  <si>
    <t xml:space="preserve">  Motorcycle</t>
  </si>
  <si>
    <t xml:space="preserve">  Other means</t>
  </si>
  <si>
    <t xml:space="preserve">  Worked at home</t>
  </si>
  <si>
    <t>MSA</t>
  </si>
  <si>
    <t>United States</t>
  </si>
  <si>
    <t>Bastrop County, Texas</t>
  </si>
  <si>
    <t>Caldwell County, Texas</t>
  </si>
  <si>
    <t>Hays County, Texas</t>
  </si>
  <si>
    <t>Travis County, Texas</t>
  </si>
  <si>
    <t>Williamson County, Texas</t>
  </si>
  <si>
    <t>Austin-Round Rock, TX Metro Area</t>
  </si>
  <si>
    <t xml:space="preserve">  Car, truck, or van:</t>
  </si>
  <si>
    <t xml:space="preserve">      In 2-person carpool</t>
  </si>
  <si>
    <t xml:space="preserve">      In 3-person carpool</t>
  </si>
  <si>
    <t xml:space="preserve">      In 4-person carpool</t>
  </si>
  <si>
    <t xml:space="preserve">      In 5- or 6-person carpool</t>
  </si>
  <si>
    <t xml:space="preserve">      In 7-or-more-person carpool</t>
  </si>
  <si>
    <t xml:space="preserve">    Bus or trolley bus</t>
  </si>
  <si>
    <t xml:space="preserve">    Streetcar or trolley car (carro publico in Puerto Rico)</t>
  </si>
  <si>
    <t xml:space="preserve">    Subway or elevated</t>
  </si>
  <si>
    <t xml:space="preserve">    Railroad</t>
  </si>
  <si>
    <t xml:space="preserve">    Ferryboat</t>
  </si>
  <si>
    <t>959,111</t>
  </si>
  <si>
    <t>Austin MSA</t>
  </si>
  <si>
    <t>Drive Alone</t>
  </si>
  <si>
    <t>Total</t>
  </si>
  <si>
    <t>MOE</t>
  </si>
  <si>
    <t>% drive alone</t>
  </si>
  <si>
    <t>Calculating MOEs for Derived Ratios</t>
  </si>
  <si>
    <t>when the numerator of a proportion is NOT a subset of the denominator</t>
  </si>
  <si>
    <r>
      <t>Characteristic</t>
    </r>
    <r>
      <rPr>
        <vertAlign val="subscript"/>
        <sz val="12"/>
        <color theme="1"/>
        <rFont val="Tw Cen MT"/>
        <family val="2"/>
        <scheme val="minor"/>
      </rPr>
      <t>num.</t>
    </r>
  </si>
  <si>
    <r>
      <t>Estimate</t>
    </r>
    <r>
      <rPr>
        <vertAlign val="subscript"/>
        <sz val="12"/>
        <color theme="1"/>
        <rFont val="Tw Cen MT"/>
        <family val="2"/>
        <scheme val="minor"/>
      </rPr>
      <t>num.</t>
    </r>
  </si>
  <si>
    <r>
      <t>MOE</t>
    </r>
    <r>
      <rPr>
        <vertAlign val="subscript"/>
        <sz val="12"/>
        <color theme="1"/>
        <rFont val="Tw Cen MT"/>
        <family val="2"/>
        <scheme val="minor"/>
      </rPr>
      <t>num.</t>
    </r>
  </si>
  <si>
    <t>Estimated Ratio</t>
  </si>
  <si>
    <r>
      <t>Characteristic</t>
    </r>
    <r>
      <rPr>
        <vertAlign val="subscript"/>
        <sz val="12"/>
        <color theme="1"/>
        <rFont val="Tw Cen MT"/>
        <family val="2"/>
        <scheme val="minor"/>
      </rPr>
      <t>denom.</t>
    </r>
  </si>
  <si>
    <r>
      <t>Estimate</t>
    </r>
    <r>
      <rPr>
        <vertAlign val="subscript"/>
        <sz val="12"/>
        <color theme="1"/>
        <rFont val="Tw Cen MT"/>
        <family val="2"/>
        <scheme val="minor"/>
      </rPr>
      <t>denom.</t>
    </r>
  </si>
  <si>
    <r>
      <t>MOE</t>
    </r>
    <r>
      <rPr>
        <vertAlign val="subscript"/>
        <sz val="12"/>
        <color theme="1"/>
        <rFont val="Tw Cen MT"/>
        <family val="2"/>
        <scheme val="minor"/>
      </rPr>
      <t>denom.</t>
    </r>
  </si>
  <si>
    <r>
      <t>MOE</t>
    </r>
    <r>
      <rPr>
        <vertAlign val="subscript"/>
        <sz val="12"/>
        <color theme="1"/>
        <rFont val="Tw Cen MT"/>
        <family val="2"/>
        <scheme val="minor"/>
      </rPr>
      <t>ratio</t>
    </r>
  </si>
  <si>
    <t>Drove Alone</t>
  </si>
  <si>
    <t>Source: Table B08301: MEANS OF TRANSPORTATION TO WORK - Universe: Workers 16 years and over, ACS 1-Year Estimates</t>
  </si>
  <si>
    <t>Determining Statistical Significance</t>
  </si>
  <si>
    <t>when comparing two estimates and testing for significance</t>
  </si>
  <si>
    <r>
      <t>Estimate</t>
    </r>
    <r>
      <rPr>
        <vertAlign val="subscript"/>
        <sz val="12"/>
        <color theme="1"/>
        <rFont val="Tw Cen MT"/>
        <family val="2"/>
        <scheme val="minor"/>
      </rPr>
      <t>#1</t>
    </r>
  </si>
  <si>
    <r>
      <t>MOE</t>
    </r>
    <r>
      <rPr>
        <vertAlign val="subscript"/>
        <sz val="12"/>
        <color theme="1"/>
        <rFont val="Tw Cen MT"/>
        <family val="2"/>
        <scheme val="minor"/>
      </rPr>
      <t>#1</t>
    </r>
  </si>
  <si>
    <r>
      <t>SE</t>
    </r>
    <r>
      <rPr>
        <vertAlign val="subscript"/>
        <sz val="12"/>
        <color theme="1"/>
        <rFont val="Tw Cen MT"/>
        <family val="2"/>
        <scheme val="minor"/>
      </rPr>
      <t>#1</t>
    </r>
  </si>
  <si>
    <r>
      <t>Difference (E</t>
    </r>
    <r>
      <rPr>
        <vertAlign val="subscript"/>
        <sz val="12"/>
        <color theme="1"/>
        <rFont val="Tw Cen MT"/>
        <family val="2"/>
        <scheme val="minor"/>
      </rPr>
      <t>1</t>
    </r>
    <r>
      <rPr>
        <sz val="12"/>
        <color theme="1"/>
        <rFont val="Tw Cen MT"/>
        <family val="2"/>
        <scheme val="minor"/>
      </rPr>
      <t>-E</t>
    </r>
    <r>
      <rPr>
        <vertAlign val="subscript"/>
        <sz val="12"/>
        <color theme="1"/>
        <rFont val="Tw Cen MT"/>
        <family val="2"/>
        <scheme val="minor"/>
      </rPr>
      <t>2</t>
    </r>
    <r>
      <rPr>
        <sz val="12"/>
        <color theme="1"/>
        <rFont val="Tw Cen MT"/>
        <family val="2"/>
        <scheme val="minor"/>
      </rPr>
      <t>)</t>
    </r>
  </si>
  <si>
    <r>
      <t>Estimate</t>
    </r>
    <r>
      <rPr>
        <vertAlign val="subscript"/>
        <sz val="12"/>
        <color theme="1"/>
        <rFont val="Tw Cen MT"/>
        <family val="2"/>
        <scheme val="minor"/>
      </rPr>
      <t>#2</t>
    </r>
  </si>
  <si>
    <r>
      <t>MOE</t>
    </r>
    <r>
      <rPr>
        <vertAlign val="subscript"/>
        <sz val="12"/>
        <color theme="1"/>
        <rFont val="Tw Cen MT"/>
        <family val="2"/>
        <scheme val="minor"/>
      </rPr>
      <t>#2</t>
    </r>
  </si>
  <si>
    <r>
      <t>SE</t>
    </r>
    <r>
      <rPr>
        <vertAlign val="subscript"/>
        <sz val="12"/>
        <color theme="1"/>
        <rFont val="Tw Cen MT"/>
        <family val="2"/>
        <scheme val="minor"/>
      </rPr>
      <t>#2</t>
    </r>
  </si>
  <si>
    <t>Test Value</t>
  </si>
  <si>
    <t>90-percent confidence level:</t>
  </si>
  <si>
    <t>95-percent confidence level:</t>
  </si>
  <si>
    <t>99-percent confidence level:</t>
  </si>
  <si>
    <t>Percent Who Drive Alone to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</si>
</sst>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#,##0.0"/>
    <numFmt numFmtId="167" formatCode="#,##0.00000"/>
  </numFmts>
  <fonts count="12">
    <font>
      <sz val="11"/>
      <color theme="1"/>
      <name val="Tw Cen MT"/>
      <family val="2"/>
      <scheme val="minor"/>
    </font>
    <font>
      <sz val="11"/>
      <color theme="1"/>
      <name val="Tw Cen MT"/>
      <family val="2"/>
      <scheme val="minor"/>
    </font>
    <font>
      <sz val="10"/>
      <color indexed="8"/>
      <name val="SansSerif"/>
    </font>
    <font>
      <b/>
      <i/>
      <sz val="12"/>
      <color theme="0"/>
      <name val="Tw Cen MT"/>
      <family val="2"/>
      <scheme val="minor"/>
    </font>
    <font>
      <sz val="10"/>
      <color theme="1"/>
      <name val="Tw Cen MT"/>
      <family val="2"/>
      <scheme val="minor"/>
    </font>
    <font>
      <sz val="12"/>
      <color theme="1"/>
      <name val="Tw Cen MT"/>
      <family val="2"/>
      <scheme val="minor"/>
    </font>
    <font>
      <vertAlign val="subscript"/>
      <sz val="12"/>
      <color theme="1"/>
      <name val="Tw Cen MT"/>
      <family val="2"/>
      <scheme val="minor"/>
    </font>
    <font>
      <sz val="12"/>
      <name val="Tw Cen MT"/>
      <family val="2"/>
      <scheme val="minor"/>
    </font>
    <font>
      <b/>
      <sz val="12"/>
      <color theme="1"/>
      <name val="Tw Cen MT"/>
      <family val="2"/>
      <scheme val="minor"/>
    </font>
    <font>
      <sz val="10"/>
      <color indexed="81"/>
      <name val="Tahoma"/>
      <family val="2"/>
    </font>
    <font>
      <i/>
      <sz val="12"/>
      <color theme="1"/>
      <name val="Tw Cen MT"/>
      <family val="2"/>
      <scheme val="minor"/>
    </font>
    <font>
      <b/>
      <sz val="14"/>
      <color theme="1"/>
      <name val="Tw Cen MT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9" fontId="0" fillId="0" borderId="0" xfId="2" applyFont="1"/>
    <xf numFmtId="164" fontId="0" fillId="0" borderId="0" xfId="1" applyNumberFormat="1" applyFont="1"/>
    <xf numFmtId="3" fontId="0" fillId="0" borderId="0" xfId="0" applyNumberFormat="1"/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3" fontId="0" fillId="0" borderId="0" xfId="1" applyNumberFormat="1" applyFont="1"/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3" fontId="2" fillId="2" borderId="2" xfId="0" applyNumberFormat="1" applyFont="1" applyFill="1" applyBorder="1" applyAlignment="1">
      <alignment horizontal="left" vertical="top" wrapText="1"/>
    </xf>
    <xf numFmtId="0" fontId="2" fillId="2" borderId="2" xfId="0" applyNumberFormat="1" applyFont="1" applyFill="1" applyBorder="1" applyAlignment="1">
      <alignment horizontal="left" vertical="top" wrapText="1"/>
    </xf>
    <xf numFmtId="9" fontId="0" fillId="0" borderId="0" xfId="0" applyNumberFormat="1"/>
    <xf numFmtId="0" fontId="5" fillId="0" borderId="0" xfId="0" applyFont="1" applyAlignment="1">
      <alignment horizontal="center"/>
    </xf>
    <xf numFmtId="0" fontId="5" fillId="0" borderId="0" xfId="0" applyFont="1"/>
    <xf numFmtId="0" fontId="0" fillId="6" borderId="0" xfId="0" applyFill="1"/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5" fillId="5" borderId="0" xfId="0" applyFont="1" applyFill="1"/>
    <xf numFmtId="3" fontId="7" fillId="5" borderId="0" xfId="0" applyNumberFormat="1" applyFont="1" applyFill="1"/>
    <xf numFmtId="3" fontId="5" fillId="5" borderId="0" xfId="0" applyNumberFormat="1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Border="1"/>
    <xf numFmtId="0" fontId="5" fillId="0" borderId="0" xfId="0" applyFont="1" applyFill="1" applyBorder="1" applyAlignment="1">
      <alignment horizontal="center" wrapText="1"/>
    </xf>
    <xf numFmtId="166" fontId="5" fillId="5" borderId="0" xfId="0" applyNumberFormat="1" applyFont="1" applyFill="1" applyBorder="1" applyAlignment="1">
      <alignment horizontal="right"/>
    </xf>
    <xf numFmtId="4" fontId="5" fillId="5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right" wrapText="1"/>
    </xf>
    <xf numFmtId="4" fontId="5" fillId="0" borderId="0" xfId="0" applyNumberFormat="1" applyFont="1"/>
    <xf numFmtId="167" fontId="5" fillId="0" borderId="0" xfId="0" applyNumberFormat="1" applyFont="1"/>
    <xf numFmtId="2" fontId="5" fillId="0" borderId="0" xfId="0" applyNumberFormat="1" applyFont="1"/>
    <xf numFmtId="10" fontId="0" fillId="0" borderId="0" xfId="2" applyNumberFormat="1" applyFont="1"/>
    <xf numFmtId="0" fontId="11" fillId="0" borderId="0" xfId="0" applyFont="1"/>
    <xf numFmtId="0" fontId="3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10" fillId="0" borderId="0" xfId="0" applyFont="1" applyAlignment="1">
      <alignment horizontal="right" indent="1"/>
    </xf>
    <xf numFmtId="0" fontId="2" fillId="2" borderId="2" xfId="0" applyFont="1" applyFill="1" applyBorder="1" applyAlignment="1">
      <alignment horizontal="left" vertical="top" wrapText="1"/>
    </xf>
    <xf numFmtId="3" fontId="2" fillId="2" borderId="2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1">
    <dxf>
      <font>
        <b/>
        <i val="0"/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578537"/>
      <color rgb="FF355EA9"/>
      <color rgb="FFC89800"/>
      <color rgb="FF9E7800"/>
      <color rgb="FF686868"/>
      <color rgb="FFC85C12"/>
      <color rgb="FF2A69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r>
              <a:rPr lang="en-US"/>
              <a:t>Percent Who Drive Alone to Work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456036745406818E-2"/>
          <c:y val="0.17171296296296296"/>
          <c:w val="0.91554384756856744"/>
          <c:h val="0.59569632886736235"/>
        </c:manualLayout>
      </c:layout>
      <c:lineChart>
        <c:grouping val="standard"/>
        <c:varyColors val="0"/>
        <c:ser>
          <c:idx val="0"/>
          <c:order val="0"/>
          <c:tx>
            <c:strRef>
              <c:f>'Percent who Drove Alone'!$C$5</c:f>
              <c:strCache>
                <c:ptCount val="1"/>
                <c:pt idx="0">
                  <c:v>Travis 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'Percent who Drove Alone'!$D$4:$H$4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'Percent who Drove Alone'!$D$5:$H$5</c:f>
              <c:numCache>
                <c:formatCode>0%</c:formatCode>
                <c:ptCount val="5"/>
                <c:pt idx="0">
                  <c:v>0.75221738808830552</c:v>
                </c:pt>
                <c:pt idx="1">
                  <c:v>0.75095645477388173</c:v>
                </c:pt>
                <c:pt idx="2">
                  <c:v>0.74578630996222295</c:v>
                </c:pt>
                <c:pt idx="3">
                  <c:v>0.73252363546398225</c:v>
                </c:pt>
                <c:pt idx="4">
                  <c:v>0.74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'Percent who Drove Alone'!$C$6</c:f>
              <c:strCache>
                <c:ptCount val="1"/>
                <c:pt idx="0">
                  <c:v>Austin MSA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'Percent who Drove Alone'!$D$4:$H$4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'Percent who Drove Alone'!$D$6:$H$6</c:f>
              <c:numCache>
                <c:formatCode>0%</c:formatCode>
                <c:ptCount val="5"/>
                <c:pt idx="0">
                  <c:v>0.7713100986225786</c:v>
                </c:pt>
                <c:pt idx="1">
                  <c:v>0.76582558788862776</c:v>
                </c:pt>
                <c:pt idx="2">
                  <c:v>0.76924526751755495</c:v>
                </c:pt>
                <c:pt idx="3">
                  <c:v>0.76042924435339931</c:v>
                </c:pt>
                <c:pt idx="4">
                  <c:v>0.77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'Percent who Drove Alone'!$C$7</c:f>
              <c:strCache>
                <c:ptCount val="1"/>
                <c:pt idx="0">
                  <c:v>Texas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'Percent who Drove Alone'!$D$4:$H$4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'Percent who Drove Alone'!$D$7:$H$7</c:f>
              <c:numCache>
                <c:formatCode>0%</c:formatCode>
                <c:ptCount val="5"/>
                <c:pt idx="0">
                  <c:v>0.80163588168623945</c:v>
                </c:pt>
                <c:pt idx="1">
                  <c:v>0.80392941913635774</c:v>
                </c:pt>
                <c:pt idx="2">
                  <c:v>0.80799355309296961</c:v>
                </c:pt>
                <c:pt idx="3">
                  <c:v>0.80535650696955152</c:v>
                </c:pt>
                <c:pt idx="4">
                  <c:v>0.81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'Percent who Drove Alone'!$C$8</c:f>
              <c:strCache>
                <c:ptCount val="1"/>
                <c:pt idx="0">
                  <c:v>USA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'Percent who Drove Alone'!$D$4:$H$4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'Percent who Drove Alone'!$D$8:$H$8</c:f>
              <c:numCache>
                <c:formatCode>0%</c:formatCode>
                <c:ptCount val="5"/>
                <c:pt idx="0">
                  <c:v>0.76437742407742104</c:v>
                </c:pt>
                <c:pt idx="1">
                  <c:v>0.76455019365684196</c:v>
                </c:pt>
                <c:pt idx="2">
                  <c:v>0.76573161782948918</c:v>
                </c:pt>
                <c:pt idx="3">
                  <c:v>0.76322134134745823</c:v>
                </c:pt>
                <c:pt idx="4">
                  <c:v>0.76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9984040"/>
        <c:axId val="179984432"/>
      </c:lineChart>
      <c:catAx>
        <c:axId val="179984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179984432"/>
        <c:crosses val="autoZero"/>
        <c:auto val="1"/>
        <c:lblAlgn val="ctr"/>
        <c:lblOffset val="100"/>
        <c:noMultiLvlLbl val="0"/>
      </c:catAx>
      <c:valAx>
        <c:axId val="179984432"/>
        <c:scaling>
          <c:orientation val="minMax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179984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Percent Who Drove Alone to Work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'For Main Graph'!$D$60</c:f>
              <c:strCache>
                <c:ptCount val="1"/>
                <c:pt idx="0">
                  <c:v>Travis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'For Main Graph'!$E$59:$I$59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'For Main Graph'!$E$60:$I$60</c:f>
              <c:numCache>
                <c:formatCode>0%</c:formatCode>
                <c:ptCount val="5"/>
                <c:pt idx="0">
                  <c:v>0.75221738808830552</c:v>
                </c:pt>
                <c:pt idx="1">
                  <c:v>0.75095645477388173</c:v>
                </c:pt>
                <c:pt idx="2">
                  <c:v>0.74578630996222295</c:v>
                </c:pt>
                <c:pt idx="3">
                  <c:v>0.73252363546398225</c:v>
                </c:pt>
                <c:pt idx="4">
                  <c:v>0.74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'For Main Graph'!$D$61</c:f>
              <c:strCache>
                <c:ptCount val="1"/>
                <c:pt idx="0">
                  <c:v>MSA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'For Main Graph'!$E$59:$I$59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'For Main Graph'!$E$61:$I$61</c:f>
              <c:numCache>
                <c:formatCode>0%</c:formatCode>
                <c:ptCount val="5"/>
                <c:pt idx="0">
                  <c:v>0.7713100986225786</c:v>
                </c:pt>
                <c:pt idx="1">
                  <c:v>0.76582558788862776</c:v>
                </c:pt>
                <c:pt idx="2">
                  <c:v>0.76924526751755495</c:v>
                </c:pt>
                <c:pt idx="3">
                  <c:v>0.76042924435339931</c:v>
                </c:pt>
                <c:pt idx="4">
                  <c:v>0.77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'For Main Graph'!$D$62</c:f>
              <c:strCache>
                <c:ptCount val="1"/>
                <c:pt idx="0">
                  <c:v>Texas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'For Main Graph'!$E$59:$I$59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'For Main Graph'!$E$62:$I$62</c:f>
              <c:numCache>
                <c:formatCode>0%</c:formatCode>
                <c:ptCount val="5"/>
                <c:pt idx="0">
                  <c:v>0.80163588168623945</c:v>
                </c:pt>
                <c:pt idx="1">
                  <c:v>0.80392941913635774</c:v>
                </c:pt>
                <c:pt idx="2">
                  <c:v>0.80799355309296961</c:v>
                </c:pt>
                <c:pt idx="3">
                  <c:v>0.80535650696955152</c:v>
                </c:pt>
                <c:pt idx="4">
                  <c:v>0.81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'For Main Graph'!$D$63</c:f>
              <c:strCache>
                <c:ptCount val="1"/>
                <c:pt idx="0">
                  <c:v>USA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'For Main Graph'!$E$59:$I$59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'For Main Graph'!$E$63:$I$63</c:f>
              <c:numCache>
                <c:formatCode>0%</c:formatCode>
                <c:ptCount val="5"/>
                <c:pt idx="0">
                  <c:v>0.76437742407742104</c:v>
                </c:pt>
                <c:pt idx="1">
                  <c:v>0.76455019365684196</c:v>
                </c:pt>
                <c:pt idx="2">
                  <c:v>0.76573161782948918</c:v>
                </c:pt>
                <c:pt idx="3">
                  <c:v>0.76322134134745823</c:v>
                </c:pt>
                <c:pt idx="4">
                  <c:v>0.76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9985608"/>
        <c:axId val="179986000"/>
      </c:lineChart>
      <c:catAx>
        <c:axId val="179985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986000"/>
        <c:crosses val="autoZero"/>
        <c:auto val="1"/>
        <c:lblAlgn val="ctr"/>
        <c:lblOffset val="100"/>
        <c:noMultiLvlLbl val="0"/>
      </c:catAx>
      <c:valAx>
        <c:axId val="179986000"/>
        <c:scaling>
          <c:orientation val="minMax"/>
          <c:min val="0.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985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Extended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7"/>
            <c:dispRSqr val="0"/>
            <c:dispEq val="0"/>
          </c:trendline>
          <c:cat>
            <c:numRef>
              <c:f>'For Main Graph'!$E$58:$O$58</c:f>
              <c:numCache>
                <c:formatCode>General</c:formatCode>
                <c:ptCount val="11"/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'For Main Graph'!$E$60:$I$60</c:f>
              <c:numCache>
                <c:formatCode>0%</c:formatCode>
                <c:ptCount val="5"/>
                <c:pt idx="0">
                  <c:v>0.75221738808830552</c:v>
                </c:pt>
                <c:pt idx="1">
                  <c:v>0.75095645477388173</c:v>
                </c:pt>
                <c:pt idx="2">
                  <c:v>0.74578630996222295</c:v>
                </c:pt>
                <c:pt idx="3">
                  <c:v>0.73252363546398225</c:v>
                </c:pt>
                <c:pt idx="4">
                  <c:v>0.74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9987176"/>
        <c:axId val="181017680"/>
      </c:lineChart>
      <c:catAx>
        <c:axId val="179987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017680"/>
        <c:crosses val="autoZero"/>
        <c:auto val="1"/>
        <c:lblAlgn val="ctr"/>
        <c:lblOffset val="100"/>
        <c:noMultiLvlLbl val="0"/>
      </c:catAx>
      <c:valAx>
        <c:axId val="181017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987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848810</xdr:colOff>
      <xdr:row>14</xdr:row>
      <xdr:rowOff>19291</xdr:rowOff>
    </xdr:from>
    <xdr:to>
      <xdr:col>8</xdr:col>
      <xdr:colOff>113792</xdr:colOff>
      <xdr:row>28</xdr:row>
      <xdr:rowOff>95491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0.09021</cdr:x>
      <cdr:y>0.52873</cdr:y>
    </cdr:from>
    <cdr:to>
      <cdr:x>0.96068</cdr:x>
      <cdr:y>0.52875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371285" y="1350716"/>
          <a:ext cx="3582814" cy="54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0.56281</cdr:x>
      <cdr:y>0.52475</cdr:y>
    </cdr:from>
    <cdr:to>
      <cdr:x>0.97534</cdr:x>
      <cdr:y>0.60737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955600" y="1324790"/>
          <a:ext cx="1433441" cy="2085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Target: 70% by 2020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9608</xdr:colOff>
      <xdr:row>65</xdr:row>
      <xdr:rowOff>64956</xdr:rowOff>
    </xdr:from>
    <xdr:to>
      <xdr:col>4</xdr:col>
      <xdr:colOff>1214973</xdr:colOff>
      <xdr:row>82</xdr:row>
      <xdr:rowOff>64956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524841</xdr:colOff>
      <xdr:row>72</xdr:row>
      <xdr:rowOff>137491</xdr:rowOff>
    </xdr:from>
    <xdr:to>
      <xdr:col>4</xdr:col>
      <xdr:colOff>1065557</xdr:colOff>
      <xdr:row>72</xdr:row>
      <xdr:rowOff>147016</xdr:rowOff>
    </xdr:to>
    <xdr:cxnSp macro="">
      <xdr:nvCxnSpPr>
        <xdr:cNvPr id="10" name="Straight Connector 9"/>
        <xdr:cNvCxnSpPr/>
      </xdr:nvCxnSpPr>
      <xdr:spPr>
        <a:xfrm flipV="1">
          <a:off x="2544141" y="13066091"/>
          <a:ext cx="1696416" cy="9525"/>
        </a:xfrm>
        <a:prstGeom prst="line">
          <a:avLst/>
        </a:prstGeom>
        <a:ln w="28575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940249</xdr:colOff>
      <xdr:row>72</xdr:row>
      <xdr:rowOff>127139</xdr:rowOff>
    </xdr:from>
    <xdr:to>
      <xdr:col>4</xdr:col>
      <xdr:colOff>1143690</xdr:colOff>
      <xdr:row>74</xdr:row>
      <xdr:rowOff>56599</xdr:rowOff>
    </xdr:to>
    <xdr:sp macro="" textlink="">
      <xdr:nvSpPr>
        <xdr:cNvPr id="11" name="TextBox 10"/>
        <xdr:cNvSpPr txBox="1"/>
      </xdr:nvSpPr>
      <xdr:spPr>
        <a:xfrm>
          <a:off x="2959549" y="13055739"/>
          <a:ext cx="1359141" cy="2850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/>
            <a:t>Target: 70% by 2020</a:t>
          </a:r>
        </a:p>
      </xdr:txBody>
    </xdr:sp>
    <xdr:clientData/>
  </xdr:twoCellAnchor>
  <xdr:twoCellAnchor>
    <xdr:from>
      <xdr:col>5</xdr:col>
      <xdr:colOff>302041</xdr:colOff>
      <xdr:row>65</xdr:row>
      <xdr:rowOff>10215</xdr:rowOff>
    </xdr:from>
    <xdr:to>
      <xdr:col>9</xdr:col>
      <xdr:colOff>32580</xdr:colOff>
      <xdr:row>80</xdr:row>
      <xdr:rowOff>148258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AN 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86DA7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P11"/>
  <sheetViews>
    <sheetView tabSelected="1" zoomScale="90" zoomScaleNormal="90" workbookViewId="0">
      <selection activeCell="T13" sqref="T13"/>
    </sheetView>
  </sheetViews>
  <sheetFormatPr defaultRowHeight="13.8"/>
  <cols>
    <col min="3" max="3" width="11.3984375" customWidth="1"/>
  </cols>
  <sheetData>
    <row r="1" spans="3:16" ht="18">
      <c r="C1" s="33" t="s">
        <v>73</v>
      </c>
    </row>
    <row r="4" spans="3:16">
      <c r="D4">
        <v>2013</v>
      </c>
      <c r="E4">
        <v>2014</v>
      </c>
      <c r="F4">
        <v>2015</v>
      </c>
      <c r="G4">
        <v>2016</v>
      </c>
      <c r="H4">
        <v>2017</v>
      </c>
      <c r="I4">
        <v>2018</v>
      </c>
      <c r="J4">
        <v>2019</v>
      </c>
      <c r="K4">
        <v>2020</v>
      </c>
      <c r="L4">
        <v>2021</v>
      </c>
      <c r="M4">
        <v>2022</v>
      </c>
      <c r="N4">
        <v>2023</v>
      </c>
      <c r="O4">
        <v>2024</v>
      </c>
      <c r="P4">
        <v>2025</v>
      </c>
    </row>
    <row r="5" spans="3:16">
      <c r="C5" t="s">
        <v>2</v>
      </c>
      <c r="D5" s="1">
        <v>0.75221738808830552</v>
      </c>
      <c r="E5" s="1">
        <v>0.75095645477388173</v>
      </c>
      <c r="F5" s="1">
        <v>0.74578630996222295</v>
      </c>
      <c r="G5" s="1">
        <v>0.73252363546398225</v>
      </c>
      <c r="H5" s="1">
        <v>0.74</v>
      </c>
    </row>
    <row r="6" spans="3:16">
      <c r="C6" t="s">
        <v>43</v>
      </c>
      <c r="D6" s="1">
        <v>0.7713100986225786</v>
      </c>
      <c r="E6" s="1">
        <v>0.76582558788862776</v>
      </c>
      <c r="F6" s="1">
        <v>0.76924526751755495</v>
      </c>
      <c r="G6" s="1">
        <v>0.76042924435339931</v>
      </c>
      <c r="H6" s="1">
        <v>0.77</v>
      </c>
    </row>
    <row r="7" spans="3:16">
      <c r="C7" t="s">
        <v>6</v>
      </c>
      <c r="D7" s="1">
        <v>0.80163588168623945</v>
      </c>
      <c r="E7" s="1">
        <v>0.80392941913635774</v>
      </c>
      <c r="F7" s="1">
        <v>0.80799355309296961</v>
      </c>
      <c r="G7" s="1">
        <v>0.80535650696955152</v>
      </c>
      <c r="H7" s="1">
        <v>0.81</v>
      </c>
    </row>
    <row r="8" spans="3:16">
      <c r="C8" t="s">
        <v>7</v>
      </c>
      <c r="D8" s="1">
        <v>0.76437742407742104</v>
      </c>
      <c r="E8" s="1">
        <v>0.76455019365684196</v>
      </c>
      <c r="F8" s="1">
        <v>0.76573161782948918</v>
      </c>
      <c r="G8" s="1">
        <v>0.76322134134745823</v>
      </c>
      <c r="H8" s="1">
        <v>0.76</v>
      </c>
    </row>
    <row r="11" spans="3:16">
      <c r="C11" t="s">
        <v>59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B63"/>
  <sheetViews>
    <sheetView zoomScale="60" zoomScaleNormal="60" workbookViewId="0">
      <selection activeCell="K40" sqref="K40"/>
    </sheetView>
  </sheetViews>
  <sheetFormatPr defaultRowHeight="13.8"/>
  <cols>
    <col min="4" max="4" width="15.19921875" customWidth="1"/>
    <col min="5" max="5" width="16.5" customWidth="1"/>
    <col min="6" max="6" width="15.69921875" customWidth="1"/>
    <col min="7" max="7" width="15.3984375" customWidth="1"/>
    <col min="8" max="8" width="14.19921875" customWidth="1"/>
    <col min="9" max="11" width="18.59765625" customWidth="1"/>
    <col min="12" max="12" width="15.796875" customWidth="1"/>
    <col min="13" max="13" width="18.5" customWidth="1"/>
    <col min="14" max="14" width="12.19921875" customWidth="1"/>
    <col min="15" max="15" width="16.19921875" customWidth="1"/>
    <col min="16" max="16" width="12.69921875" customWidth="1"/>
    <col min="17" max="17" width="15.19921875" customWidth="1"/>
    <col min="18" max="18" width="14" customWidth="1"/>
    <col min="19" max="19" width="12.8984375" customWidth="1"/>
    <col min="20" max="20" width="9.69921875" customWidth="1"/>
    <col min="21" max="21" width="11.796875" customWidth="1"/>
    <col min="23" max="23" width="12.296875" customWidth="1"/>
    <col min="25" max="25" width="13.59765625" customWidth="1"/>
    <col min="27" max="27" width="12.796875" customWidth="1"/>
  </cols>
  <sheetData>
    <row r="2" spans="1:23" ht="12" customHeight="1">
      <c r="A2" s="39" t="s">
        <v>9</v>
      </c>
      <c r="B2" s="39"/>
      <c r="C2" s="39"/>
      <c r="D2" s="37" t="s">
        <v>24</v>
      </c>
      <c r="E2" s="37"/>
      <c r="F2" s="37"/>
      <c r="G2" s="37"/>
      <c r="H2" s="37" t="s">
        <v>6</v>
      </c>
      <c r="I2" s="37"/>
      <c r="J2" s="37" t="s">
        <v>25</v>
      </c>
      <c r="K2" s="37"/>
      <c r="L2" s="37" t="s">
        <v>26</v>
      </c>
      <c r="M2" s="37"/>
      <c r="N2" s="37" t="s">
        <v>27</v>
      </c>
      <c r="O2" s="37"/>
      <c r="P2" s="37" t="s">
        <v>28</v>
      </c>
      <c r="Q2" s="37"/>
      <c r="R2" s="37" t="s">
        <v>29</v>
      </c>
      <c r="S2" s="37"/>
      <c r="T2" s="37" t="s">
        <v>10</v>
      </c>
      <c r="U2" s="37"/>
      <c r="V2" s="37" t="s">
        <v>30</v>
      </c>
      <c r="W2" s="37"/>
    </row>
    <row r="3" spans="1:23" ht="12" customHeight="1">
      <c r="A3" s="4"/>
      <c r="B3" s="5"/>
      <c r="C3" s="6"/>
      <c r="D3" s="37" t="s">
        <v>12</v>
      </c>
      <c r="E3" s="37"/>
      <c r="F3" s="37"/>
      <c r="G3" s="8" t="s">
        <v>13</v>
      </c>
      <c r="H3" s="8" t="s">
        <v>12</v>
      </c>
      <c r="I3" s="8" t="s">
        <v>13</v>
      </c>
      <c r="J3" s="8" t="s">
        <v>12</v>
      </c>
      <c r="K3" s="8" t="s">
        <v>13</v>
      </c>
      <c r="L3" s="8" t="s">
        <v>12</v>
      </c>
      <c r="M3" s="8" t="s">
        <v>13</v>
      </c>
      <c r="N3" s="8" t="s">
        <v>12</v>
      </c>
      <c r="O3" s="8" t="s">
        <v>13</v>
      </c>
      <c r="P3" s="8" t="s">
        <v>12</v>
      </c>
      <c r="Q3" s="8" t="s">
        <v>13</v>
      </c>
      <c r="R3" s="8" t="s">
        <v>12</v>
      </c>
      <c r="S3" s="8" t="s">
        <v>13</v>
      </c>
      <c r="T3" s="8" t="s">
        <v>12</v>
      </c>
      <c r="U3" s="8" t="s">
        <v>13</v>
      </c>
      <c r="V3" s="8" t="s">
        <v>12</v>
      </c>
      <c r="W3" s="8" t="s">
        <v>13</v>
      </c>
    </row>
    <row r="4" spans="1:23" ht="12" customHeight="1">
      <c r="A4" s="37" t="s">
        <v>11</v>
      </c>
      <c r="B4" s="37"/>
      <c r="C4" s="37"/>
      <c r="D4" s="38">
        <v>152802672</v>
      </c>
      <c r="E4" s="37"/>
      <c r="F4" s="37"/>
      <c r="G4" s="10">
        <v>146196</v>
      </c>
      <c r="H4" s="10">
        <v>13051002</v>
      </c>
      <c r="I4" s="10">
        <v>37723</v>
      </c>
      <c r="J4" s="10"/>
      <c r="K4" s="9"/>
      <c r="L4" s="10"/>
      <c r="M4" s="9"/>
      <c r="N4" s="10"/>
      <c r="O4" s="10"/>
      <c r="P4" s="10">
        <v>679262</v>
      </c>
      <c r="Q4" s="10">
        <v>8001</v>
      </c>
      <c r="R4" s="10">
        <v>268212</v>
      </c>
      <c r="S4" s="10">
        <v>6826</v>
      </c>
      <c r="T4" s="10">
        <v>540104</v>
      </c>
      <c r="U4" s="10">
        <v>8545</v>
      </c>
      <c r="V4" s="10">
        <v>1112564</v>
      </c>
      <c r="W4" s="10">
        <v>11171</v>
      </c>
    </row>
    <row r="5" spans="1:23" ht="12" customHeight="1">
      <c r="A5" s="37" t="s">
        <v>31</v>
      </c>
      <c r="B5" s="37"/>
      <c r="C5" s="37"/>
      <c r="D5" s="38">
        <v>130340856</v>
      </c>
      <c r="E5" s="37"/>
      <c r="F5" s="37"/>
      <c r="G5" s="10">
        <v>160617</v>
      </c>
      <c r="H5" s="10">
        <v>11801735</v>
      </c>
      <c r="I5" s="10">
        <v>41091</v>
      </c>
      <c r="J5" s="10"/>
      <c r="K5" s="9"/>
      <c r="L5" s="10"/>
      <c r="M5" s="9"/>
      <c r="N5" s="10"/>
      <c r="O5" s="10"/>
      <c r="P5" s="10">
        <v>569184</v>
      </c>
      <c r="Q5" s="10">
        <v>9306</v>
      </c>
      <c r="R5" s="10">
        <v>238221</v>
      </c>
      <c r="S5" s="10">
        <v>7133</v>
      </c>
      <c r="T5" s="10">
        <v>449519</v>
      </c>
      <c r="U5" s="10">
        <v>9176</v>
      </c>
      <c r="V5" s="10">
        <v>955342</v>
      </c>
      <c r="W5" s="10">
        <v>12583</v>
      </c>
    </row>
    <row r="6" spans="1:23" ht="12" customHeight="1">
      <c r="A6" s="37" t="s">
        <v>14</v>
      </c>
      <c r="B6" s="37"/>
      <c r="C6" s="37"/>
      <c r="D6" s="38">
        <v>116736603</v>
      </c>
      <c r="E6" s="37"/>
      <c r="F6" s="37"/>
      <c r="G6" s="10">
        <v>155937</v>
      </c>
      <c r="H6" s="10">
        <v>10516631</v>
      </c>
      <c r="I6" s="10">
        <v>40631</v>
      </c>
      <c r="J6" s="10"/>
      <c r="K6" s="10"/>
      <c r="L6" s="10"/>
      <c r="M6" s="9"/>
      <c r="N6" s="10"/>
      <c r="O6" s="10"/>
      <c r="P6" s="10">
        <v>505506</v>
      </c>
      <c r="Q6" s="10">
        <v>10288</v>
      </c>
      <c r="R6" s="10">
        <v>212204</v>
      </c>
      <c r="S6" s="10">
        <v>7154</v>
      </c>
      <c r="T6" s="10">
        <v>399678</v>
      </c>
      <c r="U6" s="10">
        <v>9277</v>
      </c>
      <c r="V6" s="10">
        <v>852415</v>
      </c>
      <c r="W6" s="10">
        <v>13101</v>
      </c>
    </row>
    <row r="7" spans="1:23" ht="12" customHeight="1">
      <c r="A7" s="37" t="s">
        <v>15</v>
      </c>
      <c r="B7" s="37"/>
      <c r="C7" s="37"/>
      <c r="D7" s="38">
        <v>13604253</v>
      </c>
      <c r="E7" s="37"/>
      <c r="F7" s="37"/>
      <c r="G7" s="10">
        <v>75792</v>
      </c>
      <c r="H7" s="10">
        <v>1285104</v>
      </c>
      <c r="I7" s="10">
        <v>23498</v>
      </c>
      <c r="J7" s="10"/>
      <c r="K7" s="9"/>
      <c r="L7" s="10"/>
      <c r="M7" s="9"/>
      <c r="N7" s="10"/>
      <c r="O7" s="9"/>
      <c r="P7" s="10">
        <v>63678</v>
      </c>
      <c r="Q7" s="10">
        <v>5205</v>
      </c>
      <c r="R7" s="10">
        <v>26017</v>
      </c>
      <c r="S7" s="10">
        <v>3807</v>
      </c>
      <c r="T7" s="10">
        <v>49841</v>
      </c>
      <c r="U7" s="10">
        <v>4684</v>
      </c>
      <c r="V7" s="10">
        <v>102927</v>
      </c>
      <c r="W7" s="10">
        <v>6602</v>
      </c>
    </row>
    <row r="8" spans="1:23" ht="12" customHeight="1">
      <c r="A8" s="37" t="s">
        <v>32</v>
      </c>
      <c r="B8" s="37"/>
      <c r="C8" s="37"/>
      <c r="D8" s="38">
        <v>10308276</v>
      </c>
      <c r="E8" s="37"/>
      <c r="F8" s="37"/>
      <c r="G8" s="10">
        <v>64463</v>
      </c>
      <c r="H8" s="10">
        <v>954077</v>
      </c>
      <c r="I8" s="10">
        <v>19866</v>
      </c>
      <c r="J8" s="10"/>
      <c r="K8" s="9"/>
      <c r="L8" s="10"/>
      <c r="M8" s="9"/>
      <c r="N8" s="10"/>
      <c r="O8" s="9"/>
      <c r="P8" s="10">
        <v>43943</v>
      </c>
      <c r="Q8" s="10">
        <v>4192</v>
      </c>
      <c r="R8" s="10">
        <v>21340</v>
      </c>
      <c r="S8" s="10">
        <v>3461</v>
      </c>
      <c r="T8" s="10">
        <v>37595</v>
      </c>
      <c r="U8" s="10">
        <v>4200</v>
      </c>
      <c r="V8" s="10">
        <v>76246</v>
      </c>
      <c r="W8" s="10">
        <v>5758</v>
      </c>
    </row>
    <row r="9" spans="1:23" ht="12" customHeight="1">
      <c r="A9" s="37" t="s">
        <v>33</v>
      </c>
      <c r="B9" s="37"/>
      <c r="C9" s="37"/>
      <c r="D9" s="38">
        <v>1924005</v>
      </c>
      <c r="E9" s="37"/>
      <c r="F9" s="37"/>
      <c r="G9" s="10">
        <v>34465</v>
      </c>
      <c r="H9" s="10">
        <v>200623</v>
      </c>
      <c r="I9" s="10">
        <v>9680</v>
      </c>
      <c r="J9" s="11"/>
      <c r="K9" s="9"/>
      <c r="L9" s="11"/>
      <c r="M9" s="9"/>
      <c r="N9" s="10"/>
      <c r="O9" s="9"/>
      <c r="P9" s="10">
        <v>11708</v>
      </c>
      <c r="Q9" s="10">
        <v>2903</v>
      </c>
      <c r="R9" s="10">
        <v>2558</v>
      </c>
      <c r="S9" s="10">
        <v>873</v>
      </c>
      <c r="T9" s="10">
        <v>7101</v>
      </c>
      <c r="U9" s="10">
        <v>2126</v>
      </c>
      <c r="V9" s="10">
        <v>15358</v>
      </c>
      <c r="W9" s="10">
        <v>3081</v>
      </c>
    </row>
    <row r="10" spans="1:23" ht="12" customHeight="1">
      <c r="A10" s="37" t="s">
        <v>34</v>
      </c>
      <c r="B10" s="37"/>
      <c r="C10" s="37"/>
      <c r="D10" s="38">
        <v>732428</v>
      </c>
      <c r="E10" s="37"/>
      <c r="F10" s="37"/>
      <c r="G10" s="10">
        <v>20092</v>
      </c>
      <c r="H10" s="10">
        <v>70750</v>
      </c>
      <c r="I10" s="10">
        <v>5951</v>
      </c>
      <c r="J10" s="11"/>
      <c r="K10" s="9"/>
      <c r="L10" s="11"/>
      <c r="M10" s="9"/>
      <c r="N10" s="11"/>
      <c r="O10" s="9"/>
      <c r="P10" s="10">
        <v>3991</v>
      </c>
      <c r="Q10" s="10">
        <v>1680</v>
      </c>
      <c r="R10" s="10">
        <v>944</v>
      </c>
      <c r="S10" s="9">
        <v>493</v>
      </c>
      <c r="T10" s="10">
        <v>3618</v>
      </c>
      <c r="U10" s="10">
        <v>1664</v>
      </c>
      <c r="V10" s="10">
        <v>5546</v>
      </c>
      <c r="W10" s="10">
        <v>1821</v>
      </c>
    </row>
    <row r="11" spans="1:23" ht="12" customHeight="1">
      <c r="A11" s="37" t="s">
        <v>35</v>
      </c>
      <c r="B11" s="37"/>
      <c r="C11" s="37"/>
      <c r="D11" s="38">
        <v>413655</v>
      </c>
      <c r="E11" s="37"/>
      <c r="F11" s="37"/>
      <c r="G11" s="10">
        <v>14539</v>
      </c>
      <c r="H11" s="10">
        <v>42729</v>
      </c>
      <c r="I11" s="10">
        <v>4324</v>
      </c>
      <c r="J11" s="11"/>
      <c r="K11" s="9"/>
      <c r="L11" s="11"/>
      <c r="M11" s="9"/>
      <c r="N11" s="11"/>
      <c r="O11" s="9"/>
      <c r="P11" s="10">
        <v>2455</v>
      </c>
      <c r="Q11" s="9">
        <v>1190</v>
      </c>
      <c r="R11" s="11">
        <v>1011</v>
      </c>
      <c r="S11" s="9">
        <v>933</v>
      </c>
      <c r="T11" s="10">
        <v>1178</v>
      </c>
      <c r="U11" s="9">
        <v>533</v>
      </c>
      <c r="V11" s="10">
        <v>3933</v>
      </c>
      <c r="W11" s="9">
        <v>1572</v>
      </c>
    </row>
    <row r="12" spans="1:23" ht="12" customHeight="1">
      <c r="A12" s="37" t="s">
        <v>36</v>
      </c>
      <c r="B12" s="37"/>
      <c r="C12" s="37"/>
      <c r="D12" s="38">
        <v>225889</v>
      </c>
      <c r="E12" s="37"/>
      <c r="F12" s="37"/>
      <c r="G12" s="10">
        <v>9458</v>
      </c>
      <c r="H12" s="10">
        <v>16925</v>
      </c>
      <c r="I12" s="10">
        <v>2500</v>
      </c>
      <c r="J12" s="11"/>
      <c r="K12" s="9"/>
      <c r="L12" s="11"/>
      <c r="M12" s="9"/>
      <c r="N12" s="11"/>
      <c r="O12" s="9"/>
      <c r="P12" s="10">
        <v>1581</v>
      </c>
      <c r="Q12" s="9">
        <v>1090</v>
      </c>
      <c r="R12" s="11">
        <v>164</v>
      </c>
      <c r="S12" s="9">
        <v>207</v>
      </c>
      <c r="T12" s="10">
        <v>349</v>
      </c>
      <c r="U12" s="9">
        <v>257</v>
      </c>
      <c r="V12" s="10">
        <v>1844</v>
      </c>
      <c r="W12" s="9">
        <v>1183</v>
      </c>
    </row>
    <row r="13" spans="1:23" ht="12" customHeight="1">
      <c r="A13" s="37" t="s">
        <v>16</v>
      </c>
      <c r="B13" s="37"/>
      <c r="C13" s="37"/>
      <c r="D13" s="38">
        <v>7637296</v>
      </c>
      <c r="E13" s="37"/>
      <c r="F13" s="37"/>
      <c r="G13" s="10">
        <v>36843</v>
      </c>
      <c r="H13" s="10">
        <v>176746</v>
      </c>
      <c r="I13" s="10">
        <v>9378</v>
      </c>
      <c r="J13" s="11"/>
      <c r="K13" s="9"/>
      <c r="L13" s="11"/>
      <c r="M13" s="9"/>
      <c r="N13" s="11"/>
      <c r="O13" s="9"/>
      <c r="P13" s="10">
        <v>18283</v>
      </c>
      <c r="Q13" s="10">
        <v>2723</v>
      </c>
      <c r="R13" s="10">
        <v>1863</v>
      </c>
      <c r="S13" s="9">
        <v>750</v>
      </c>
      <c r="T13" s="10">
        <v>18061</v>
      </c>
      <c r="U13" s="10">
        <v>2711</v>
      </c>
      <c r="V13" s="10">
        <v>20371</v>
      </c>
      <c r="W13" s="10">
        <v>2862</v>
      </c>
    </row>
    <row r="14" spans="1:23" ht="12" customHeight="1">
      <c r="A14" s="37" t="s">
        <v>37</v>
      </c>
      <c r="B14" s="37"/>
      <c r="C14" s="37"/>
      <c r="D14" s="38">
        <v>3645332</v>
      </c>
      <c r="E14" s="37"/>
      <c r="F14" s="37"/>
      <c r="G14" s="10">
        <v>32269</v>
      </c>
      <c r="H14" s="10">
        <v>148478</v>
      </c>
      <c r="I14" s="10">
        <v>8933</v>
      </c>
      <c r="J14" s="11"/>
      <c r="K14" s="9"/>
      <c r="L14" s="11"/>
      <c r="M14" s="9"/>
      <c r="N14" s="11"/>
      <c r="O14" s="9"/>
      <c r="P14" s="10">
        <v>16760</v>
      </c>
      <c r="Q14" s="10">
        <v>2522</v>
      </c>
      <c r="R14" s="10">
        <v>1066</v>
      </c>
      <c r="S14" s="9">
        <v>563</v>
      </c>
      <c r="T14" s="10">
        <v>16567</v>
      </c>
      <c r="U14" s="10">
        <v>2543</v>
      </c>
      <c r="V14" s="10">
        <v>18051</v>
      </c>
      <c r="W14" s="10">
        <v>2624</v>
      </c>
    </row>
    <row r="15" spans="1:23" ht="12" customHeight="1">
      <c r="A15" s="37" t="s">
        <v>38</v>
      </c>
      <c r="B15" s="37"/>
      <c r="C15" s="37"/>
      <c r="D15" s="38">
        <v>91956</v>
      </c>
      <c r="E15" s="37"/>
      <c r="F15" s="37"/>
      <c r="G15" s="10">
        <v>5652</v>
      </c>
      <c r="H15" s="10">
        <v>4478</v>
      </c>
      <c r="I15" s="10">
        <v>1334</v>
      </c>
      <c r="J15" s="11"/>
      <c r="K15" s="9"/>
      <c r="L15" s="11"/>
      <c r="M15" s="9"/>
      <c r="N15" s="11"/>
      <c r="O15" s="9"/>
      <c r="P15" s="11">
        <v>432</v>
      </c>
      <c r="Q15" s="9">
        <v>452</v>
      </c>
      <c r="R15" s="11">
        <v>84</v>
      </c>
      <c r="S15" s="9">
        <v>135</v>
      </c>
      <c r="T15" s="11">
        <v>432</v>
      </c>
      <c r="U15" s="9">
        <v>452</v>
      </c>
      <c r="V15" s="11">
        <v>516</v>
      </c>
      <c r="W15" s="9">
        <v>470</v>
      </c>
    </row>
    <row r="16" spans="1:23" ht="12" customHeight="1">
      <c r="A16" s="37" t="s">
        <v>39</v>
      </c>
      <c r="B16" s="37"/>
      <c r="C16" s="37"/>
      <c r="D16" s="38">
        <v>2946242</v>
      </c>
      <c r="E16" s="37"/>
      <c r="F16" s="37"/>
      <c r="G16" s="10">
        <v>28828</v>
      </c>
      <c r="H16" s="10">
        <v>10295</v>
      </c>
      <c r="I16" s="10">
        <v>1726</v>
      </c>
      <c r="J16" s="11"/>
      <c r="K16" s="9"/>
      <c r="L16" s="11"/>
      <c r="M16" s="9"/>
      <c r="N16" s="11"/>
      <c r="O16" s="9"/>
      <c r="P16" s="11">
        <v>552</v>
      </c>
      <c r="Q16" s="9">
        <v>398</v>
      </c>
      <c r="R16" s="11">
        <v>0</v>
      </c>
      <c r="S16" s="9">
        <v>225</v>
      </c>
      <c r="T16" s="11">
        <v>404</v>
      </c>
      <c r="U16" s="9">
        <v>347</v>
      </c>
      <c r="V16" s="11">
        <v>552</v>
      </c>
      <c r="W16" s="9">
        <v>398</v>
      </c>
    </row>
    <row r="17" spans="1:28" ht="12" customHeight="1">
      <c r="A17" s="37" t="s">
        <v>40</v>
      </c>
      <c r="B17" s="37"/>
      <c r="C17" s="37"/>
      <c r="D17" s="38">
        <v>895998</v>
      </c>
      <c r="E17" s="37"/>
      <c r="F17" s="37"/>
      <c r="G17" s="10">
        <v>15504</v>
      </c>
      <c r="H17" s="10">
        <v>12361</v>
      </c>
      <c r="I17" s="10">
        <v>2295</v>
      </c>
      <c r="J17" s="11"/>
      <c r="K17" s="9"/>
      <c r="L17" s="11"/>
      <c r="M17" s="9"/>
      <c r="N17" s="11"/>
      <c r="O17" s="9"/>
      <c r="P17" s="11">
        <v>387</v>
      </c>
      <c r="Q17" s="9">
        <v>235</v>
      </c>
      <c r="R17" s="11">
        <v>713</v>
      </c>
      <c r="S17" s="9">
        <v>492</v>
      </c>
      <c r="T17" s="11">
        <v>506</v>
      </c>
      <c r="U17" s="9">
        <v>275</v>
      </c>
      <c r="V17" s="10">
        <v>1100</v>
      </c>
      <c r="W17" s="9">
        <v>556</v>
      </c>
    </row>
    <row r="18" spans="1:28" ht="12" customHeight="1">
      <c r="A18" s="37" t="s">
        <v>41</v>
      </c>
      <c r="B18" s="37"/>
      <c r="C18" s="37"/>
      <c r="D18" s="38">
        <v>57768</v>
      </c>
      <c r="E18" s="37"/>
      <c r="F18" s="37"/>
      <c r="G18" s="10">
        <v>3802</v>
      </c>
      <c r="H18" s="11">
        <v>1134</v>
      </c>
      <c r="I18" s="9">
        <v>600</v>
      </c>
      <c r="J18" s="11"/>
      <c r="K18" s="9"/>
      <c r="L18" s="11"/>
      <c r="M18" s="9"/>
      <c r="N18" s="11"/>
      <c r="O18" s="9"/>
      <c r="P18" s="11">
        <v>152</v>
      </c>
      <c r="Q18" s="9">
        <v>182</v>
      </c>
      <c r="R18" s="11">
        <v>0</v>
      </c>
      <c r="S18" s="9">
        <v>225</v>
      </c>
      <c r="T18" s="11">
        <v>152</v>
      </c>
      <c r="U18" s="9">
        <v>182</v>
      </c>
      <c r="V18" s="11">
        <v>152</v>
      </c>
      <c r="W18" s="9">
        <v>182</v>
      </c>
    </row>
    <row r="19" spans="1:28" ht="12" customHeight="1">
      <c r="A19" s="37" t="s">
        <v>19</v>
      </c>
      <c r="B19" s="37"/>
      <c r="C19" s="37"/>
      <c r="D19" s="38">
        <v>303441</v>
      </c>
      <c r="E19" s="37"/>
      <c r="F19" s="37"/>
      <c r="G19" s="10">
        <v>11526</v>
      </c>
      <c r="H19" s="10">
        <v>12316</v>
      </c>
      <c r="I19" s="10">
        <v>2255</v>
      </c>
      <c r="J19" s="11"/>
      <c r="K19" s="9"/>
      <c r="L19" s="11"/>
      <c r="M19" s="9"/>
      <c r="N19" s="11"/>
      <c r="O19" s="9"/>
      <c r="P19" s="10">
        <v>964</v>
      </c>
      <c r="Q19" s="9">
        <v>754</v>
      </c>
      <c r="R19" s="11">
        <v>317</v>
      </c>
      <c r="S19" s="9">
        <v>367</v>
      </c>
      <c r="T19" s="11">
        <v>1059</v>
      </c>
      <c r="U19" s="9">
        <v>764</v>
      </c>
      <c r="V19" s="10">
        <v>1281</v>
      </c>
      <c r="W19" s="9">
        <v>797</v>
      </c>
    </row>
    <row r="20" spans="1:28" ht="12" customHeight="1">
      <c r="A20" s="37" t="s">
        <v>20</v>
      </c>
      <c r="B20" s="37"/>
      <c r="C20" s="37"/>
      <c r="D20" s="38">
        <v>238540</v>
      </c>
      <c r="E20" s="37"/>
      <c r="F20" s="37"/>
      <c r="G20" s="10">
        <v>9648</v>
      </c>
      <c r="H20" s="10">
        <v>18338</v>
      </c>
      <c r="I20" s="10">
        <v>2086</v>
      </c>
      <c r="J20" s="11"/>
      <c r="K20" s="9"/>
      <c r="L20" s="11"/>
      <c r="M20" s="9"/>
      <c r="N20" s="11"/>
      <c r="O20" s="9"/>
      <c r="P20" s="10">
        <v>1763</v>
      </c>
      <c r="Q20" s="9">
        <v>662</v>
      </c>
      <c r="R20" s="11">
        <v>131</v>
      </c>
      <c r="S20" s="9">
        <v>130</v>
      </c>
      <c r="T20" s="10">
        <v>1553</v>
      </c>
      <c r="U20" s="9">
        <v>642</v>
      </c>
      <c r="V20" s="10">
        <v>2456</v>
      </c>
      <c r="W20" s="9">
        <v>818</v>
      </c>
    </row>
    <row r="21" spans="1:28" ht="12" customHeight="1">
      <c r="A21" s="37" t="s">
        <v>17</v>
      </c>
      <c r="B21" s="37"/>
      <c r="C21" s="37"/>
      <c r="D21" s="38">
        <v>836569</v>
      </c>
      <c r="E21" s="37"/>
      <c r="F21" s="37"/>
      <c r="G21" s="10">
        <v>19581</v>
      </c>
      <c r="H21" s="10">
        <v>33123</v>
      </c>
      <c r="I21" s="10">
        <v>3870</v>
      </c>
      <c r="J21" s="11"/>
      <c r="K21" s="9"/>
      <c r="L21" s="11"/>
      <c r="M21" s="9"/>
      <c r="N21" s="11"/>
      <c r="O21" s="9"/>
      <c r="P21" s="10">
        <v>6715</v>
      </c>
      <c r="Q21" s="10">
        <v>1656</v>
      </c>
      <c r="R21" s="11">
        <v>501</v>
      </c>
      <c r="S21" s="9">
        <v>391</v>
      </c>
      <c r="T21" s="10">
        <v>6265</v>
      </c>
      <c r="U21" s="10">
        <v>1552</v>
      </c>
      <c r="V21" s="10">
        <v>8393</v>
      </c>
      <c r="W21" s="10">
        <v>1995</v>
      </c>
    </row>
    <row r="22" spans="1:28" ht="12" customHeight="1">
      <c r="A22" s="37" t="s">
        <v>18</v>
      </c>
      <c r="B22" s="37"/>
      <c r="C22" s="37"/>
      <c r="D22" s="38">
        <v>4054632</v>
      </c>
      <c r="E22" s="37"/>
      <c r="F22" s="37"/>
      <c r="G22" s="10">
        <v>41438</v>
      </c>
      <c r="H22" s="10">
        <v>200474</v>
      </c>
      <c r="I22" s="10">
        <v>9550</v>
      </c>
      <c r="J22" s="11"/>
      <c r="K22" s="9"/>
      <c r="L22" s="11"/>
      <c r="M22" s="9"/>
      <c r="N22" s="10"/>
      <c r="O22" s="9"/>
      <c r="P22" s="10">
        <v>14769</v>
      </c>
      <c r="Q22" s="10">
        <v>2727</v>
      </c>
      <c r="R22" s="10">
        <v>1631</v>
      </c>
      <c r="S22" s="9">
        <v>644</v>
      </c>
      <c r="T22" s="10">
        <v>13443</v>
      </c>
      <c r="U22" s="10">
        <v>2486</v>
      </c>
      <c r="V22" s="10">
        <v>21033</v>
      </c>
      <c r="W22" s="10">
        <v>3116</v>
      </c>
    </row>
    <row r="23" spans="1:28" ht="12" customHeight="1">
      <c r="A23" s="37" t="s">
        <v>21</v>
      </c>
      <c r="B23" s="37"/>
      <c r="C23" s="37"/>
      <c r="D23" s="38">
        <v>1397019</v>
      </c>
      <c r="E23" s="37"/>
      <c r="F23" s="37"/>
      <c r="G23" s="10">
        <v>23630</v>
      </c>
      <c r="H23" s="10">
        <v>145862</v>
      </c>
      <c r="I23" s="10">
        <v>9214</v>
      </c>
      <c r="J23" s="11"/>
      <c r="K23" s="9"/>
      <c r="L23" s="11"/>
      <c r="M23" s="9"/>
      <c r="N23" s="10"/>
      <c r="O23" s="9"/>
      <c r="P23" s="10">
        <v>4328</v>
      </c>
      <c r="Q23" s="10">
        <v>1417</v>
      </c>
      <c r="R23" s="11">
        <v>1788</v>
      </c>
      <c r="S23" s="9">
        <v>753</v>
      </c>
      <c r="T23" s="10">
        <v>2903</v>
      </c>
      <c r="U23" s="10">
        <v>1125</v>
      </c>
      <c r="V23" s="10">
        <v>7426</v>
      </c>
      <c r="W23" s="10">
        <v>1766</v>
      </c>
    </row>
    <row r="24" spans="1:28" ht="12" customHeight="1">
      <c r="A24" s="37" t="s">
        <v>22</v>
      </c>
      <c r="B24" s="37"/>
      <c r="C24" s="37"/>
      <c r="D24" s="38">
        <v>7994319</v>
      </c>
      <c r="E24" s="37"/>
      <c r="F24" s="37"/>
      <c r="G24" s="10">
        <v>44992</v>
      </c>
      <c r="H24" s="10">
        <v>662408</v>
      </c>
      <c r="I24" s="10">
        <v>17371</v>
      </c>
      <c r="J24" s="10"/>
      <c r="K24" s="9"/>
      <c r="L24" s="11"/>
      <c r="M24" s="9"/>
      <c r="N24" s="10"/>
      <c r="O24" s="9"/>
      <c r="P24" s="10">
        <v>63256</v>
      </c>
      <c r="Q24" s="10">
        <v>4664</v>
      </c>
      <c r="R24" s="10">
        <v>23760</v>
      </c>
      <c r="S24" s="10">
        <v>2661</v>
      </c>
      <c r="T24" s="10">
        <v>47301</v>
      </c>
      <c r="U24" s="10">
        <v>4711</v>
      </c>
      <c r="V24" s="10">
        <v>96262</v>
      </c>
      <c r="W24" s="10">
        <v>5465</v>
      </c>
    </row>
    <row r="27" spans="1:28">
      <c r="E27" s="40">
        <v>2013</v>
      </c>
      <c r="F27" s="40"/>
      <c r="G27" s="41">
        <v>2014</v>
      </c>
      <c r="H27" s="41"/>
      <c r="I27" s="40">
        <v>2015</v>
      </c>
      <c r="J27" s="40"/>
      <c r="K27" s="41">
        <v>2016</v>
      </c>
      <c r="L27" s="41"/>
      <c r="M27" s="40">
        <v>2017</v>
      </c>
      <c r="N27" s="40"/>
      <c r="Q27" s="16">
        <v>2017</v>
      </c>
      <c r="R27" s="16"/>
      <c r="S27" s="17">
        <v>2016</v>
      </c>
      <c r="T27" s="17"/>
      <c r="U27" s="16">
        <v>2015</v>
      </c>
      <c r="V27" s="16"/>
      <c r="W27" s="17">
        <v>2014</v>
      </c>
      <c r="X27" s="17"/>
      <c r="Y27" s="40">
        <v>2013</v>
      </c>
      <c r="Z27" s="40"/>
    </row>
    <row r="28" spans="1:28">
      <c r="E28" t="s">
        <v>44</v>
      </c>
      <c r="F28" t="s">
        <v>46</v>
      </c>
      <c r="G28" t="s">
        <v>44</v>
      </c>
      <c r="H28" t="s">
        <v>46</v>
      </c>
      <c r="I28" t="s">
        <v>44</v>
      </c>
      <c r="J28" t="s">
        <v>46</v>
      </c>
      <c r="K28" t="s">
        <v>44</v>
      </c>
      <c r="L28" t="s">
        <v>46</v>
      </c>
      <c r="M28" t="s">
        <v>44</v>
      </c>
      <c r="N28" t="s">
        <v>46</v>
      </c>
      <c r="Q28" t="s">
        <v>45</v>
      </c>
      <c r="R28" t="s">
        <v>46</v>
      </c>
      <c r="S28" t="s">
        <v>45</v>
      </c>
      <c r="T28" t="s">
        <v>46</v>
      </c>
      <c r="U28" t="s">
        <v>45</v>
      </c>
      <c r="V28" t="s">
        <v>46</v>
      </c>
      <c r="W28" t="s">
        <v>45</v>
      </c>
      <c r="X28" t="s">
        <v>46</v>
      </c>
      <c r="Y28" t="s">
        <v>45</v>
      </c>
      <c r="Z28" t="s">
        <v>46</v>
      </c>
    </row>
    <row r="29" spans="1:28">
      <c r="D29" s="15" t="s">
        <v>0</v>
      </c>
      <c r="E29" s="3">
        <v>355739</v>
      </c>
      <c r="F29" s="3"/>
      <c r="G29" s="3">
        <v>367586</v>
      </c>
      <c r="H29" s="3"/>
      <c r="I29" s="3">
        <v>385213</v>
      </c>
      <c r="J29" s="3"/>
      <c r="K29">
        <v>397580</v>
      </c>
      <c r="M29" s="3">
        <f>T6</f>
        <v>399678</v>
      </c>
      <c r="N29" s="3">
        <f>U6</f>
        <v>9277</v>
      </c>
      <c r="O29" s="2"/>
      <c r="P29" s="15" t="s">
        <v>0</v>
      </c>
      <c r="Q29" s="3">
        <f>T4</f>
        <v>540104</v>
      </c>
      <c r="R29" s="3">
        <f>U4</f>
        <v>8545</v>
      </c>
      <c r="S29">
        <v>540911</v>
      </c>
      <c r="U29" s="2">
        <v>522623</v>
      </c>
      <c r="V29" s="2"/>
      <c r="W29" s="2">
        <v>495955</v>
      </c>
      <c r="X29" s="2"/>
      <c r="Y29" s="3">
        <v>482918</v>
      </c>
      <c r="Z29" s="3"/>
      <c r="AA29" s="3"/>
      <c r="AB29" s="3"/>
    </row>
    <row r="30" spans="1:28">
      <c r="D30" s="15" t="s">
        <v>2</v>
      </c>
      <c r="E30" s="3">
        <v>447452</v>
      </c>
      <c r="F30" s="3">
        <v>8908</v>
      </c>
      <c r="G30" s="3">
        <v>456366</v>
      </c>
      <c r="H30" s="3"/>
      <c r="I30" s="3">
        <v>470841</v>
      </c>
      <c r="J30" s="3"/>
      <c r="K30">
        <v>485576</v>
      </c>
      <c r="M30" s="3">
        <f>P6</f>
        <v>505506</v>
      </c>
      <c r="N30" s="3">
        <f>Q6</f>
        <v>10288</v>
      </c>
      <c r="O30" s="2"/>
      <c r="P30" s="15" t="s">
        <v>2</v>
      </c>
      <c r="Q30" s="3">
        <f>P4</f>
        <v>679262</v>
      </c>
      <c r="R30" s="3">
        <f>Q4</f>
        <v>8001</v>
      </c>
      <c r="S30">
        <v>662881</v>
      </c>
      <c r="U30" s="3">
        <v>631335</v>
      </c>
      <c r="V30" s="3"/>
      <c r="W30" s="2">
        <v>607713</v>
      </c>
      <c r="X30" s="2"/>
      <c r="Y30" s="3">
        <v>594844</v>
      </c>
      <c r="Z30" s="3"/>
      <c r="AA30" s="3"/>
      <c r="AB30" s="3"/>
    </row>
    <row r="31" spans="1:28">
      <c r="D31" s="15" t="s">
        <v>5</v>
      </c>
      <c r="E31" s="3">
        <v>186036</v>
      </c>
      <c r="F31" s="3"/>
      <c r="G31" s="3">
        <v>191359</v>
      </c>
      <c r="H31" s="3"/>
      <c r="I31" s="3">
        <v>205375</v>
      </c>
      <c r="J31" s="3"/>
      <c r="K31">
        <v>213481</v>
      </c>
      <c r="M31" s="3">
        <f>R6</f>
        <v>212204</v>
      </c>
      <c r="N31" s="3">
        <f>S6</f>
        <v>7154</v>
      </c>
      <c r="O31" s="2"/>
      <c r="P31" s="15" t="s">
        <v>5</v>
      </c>
      <c r="Q31" s="3">
        <f>R4</f>
        <v>268212</v>
      </c>
      <c r="R31" s="3">
        <f>S4</f>
        <v>6826</v>
      </c>
      <c r="S31" s="2">
        <v>261272</v>
      </c>
      <c r="T31" s="2"/>
      <c r="U31" s="3">
        <v>253907</v>
      </c>
      <c r="V31" s="3"/>
      <c r="W31" s="2">
        <v>241079</v>
      </c>
      <c r="X31" s="2"/>
      <c r="Y31" s="3">
        <v>229036</v>
      </c>
      <c r="Z31" s="3"/>
      <c r="AA31" s="3"/>
      <c r="AB31" s="3"/>
    </row>
    <row r="32" spans="1:28">
      <c r="D32" s="15" t="s">
        <v>23</v>
      </c>
      <c r="E32" s="3">
        <v>739772</v>
      </c>
      <c r="F32" s="3"/>
      <c r="G32" s="3">
        <v>755647</v>
      </c>
      <c r="H32" s="3"/>
      <c r="I32" s="3">
        <v>795865</v>
      </c>
      <c r="J32" s="3"/>
      <c r="K32">
        <v>821859</v>
      </c>
      <c r="M32" s="3">
        <f>V6</f>
        <v>852415</v>
      </c>
      <c r="N32" s="3">
        <f>W6</f>
        <v>13101</v>
      </c>
      <c r="O32" s="2"/>
      <c r="P32" s="15" t="s">
        <v>23</v>
      </c>
      <c r="Q32" s="3">
        <f>V4</f>
        <v>1112564</v>
      </c>
      <c r="R32" s="3">
        <f>W4</f>
        <v>11171</v>
      </c>
      <c r="S32" s="2">
        <v>1080783</v>
      </c>
      <c r="T32" s="2"/>
      <c r="U32" s="3">
        <v>1034605</v>
      </c>
      <c r="V32" s="3"/>
      <c r="W32" s="3">
        <v>986709</v>
      </c>
      <c r="X32" s="3"/>
      <c r="Y32" s="3" t="s">
        <v>42</v>
      </c>
      <c r="Z32" s="3"/>
      <c r="AA32" s="3"/>
      <c r="AB32" s="3"/>
    </row>
    <row r="33" spans="4:28">
      <c r="D33" s="15" t="s">
        <v>6</v>
      </c>
      <c r="E33" s="3">
        <v>9571029</v>
      </c>
      <c r="F33" s="3"/>
      <c r="G33" s="3">
        <v>9869007</v>
      </c>
      <c r="H33" s="3"/>
      <c r="I33" s="3">
        <v>10145748</v>
      </c>
      <c r="J33" s="3"/>
      <c r="K33">
        <v>10294898</v>
      </c>
      <c r="M33" s="3">
        <f>H6</f>
        <v>10516631</v>
      </c>
      <c r="N33" s="3">
        <f>I6</f>
        <v>40631</v>
      </c>
      <c r="O33" s="2"/>
      <c r="P33" s="15" t="s">
        <v>6</v>
      </c>
      <c r="Q33" s="3">
        <f>H4</f>
        <v>13051002</v>
      </c>
      <c r="R33" s="3">
        <f>I4</f>
        <v>37723</v>
      </c>
      <c r="S33" s="2">
        <v>12783032</v>
      </c>
      <c r="T33" s="2"/>
      <c r="U33" s="3">
        <v>12556719</v>
      </c>
      <c r="V33" s="3"/>
      <c r="W33" s="2">
        <v>12275962</v>
      </c>
      <c r="X33" s="2"/>
      <c r="Y33" s="3">
        <v>11939372</v>
      </c>
      <c r="Z33" s="3"/>
      <c r="AA33" s="3"/>
      <c r="AB33" s="3"/>
    </row>
    <row r="34" spans="4:28">
      <c r="D34" s="15" t="s">
        <v>7</v>
      </c>
      <c r="E34" s="3">
        <v>109277215</v>
      </c>
      <c r="F34" s="3"/>
      <c r="G34" s="2">
        <v>111525436</v>
      </c>
      <c r="H34" s="2"/>
      <c r="I34" s="7">
        <v>113576499</v>
      </c>
      <c r="J34" s="7"/>
      <c r="K34">
        <v>114771057</v>
      </c>
      <c r="M34" s="7">
        <f>D6</f>
        <v>116736603</v>
      </c>
      <c r="N34" s="7">
        <f>G6</f>
        <v>155937</v>
      </c>
      <c r="O34" s="2"/>
      <c r="P34" s="15" t="s">
        <v>7</v>
      </c>
      <c r="Q34" s="3">
        <f>D4</f>
        <v>152802672</v>
      </c>
      <c r="R34" s="3">
        <f>G4</f>
        <v>146196</v>
      </c>
      <c r="S34" s="2">
        <v>150377159</v>
      </c>
      <c r="T34" s="2"/>
      <c r="U34" s="3">
        <v>148324160</v>
      </c>
      <c r="V34" s="3"/>
      <c r="W34" s="2">
        <v>145870653</v>
      </c>
      <c r="X34" s="2"/>
      <c r="Y34" s="3">
        <v>142962379</v>
      </c>
      <c r="Z34" s="3"/>
      <c r="AA34" s="3"/>
      <c r="AB34" s="3"/>
    </row>
    <row r="37" spans="4:28" ht="15.6">
      <c r="E37" s="40">
        <v>2013</v>
      </c>
      <c r="F37" s="40"/>
      <c r="G37" s="41">
        <v>2014</v>
      </c>
      <c r="H37" s="41"/>
      <c r="I37" s="40">
        <v>2015</v>
      </c>
      <c r="J37" s="40"/>
      <c r="K37" s="41">
        <v>2016</v>
      </c>
      <c r="L37" s="41"/>
      <c r="M37" s="40">
        <v>2017</v>
      </c>
      <c r="N37" s="40"/>
      <c r="P37" s="34" t="s">
        <v>48</v>
      </c>
      <c r="Q37" s="34"/>
      <c r="R37" s="34"/>
      <c r="S37" s="34"/>
      <c r="T37" s="34"/>
      <c r="U37" s="34"/>
    </row>
    <row r="38" spans="4:28">
      <c r="E38" t="s">
        <v>47</v>
      </c>
      <c r="F38" t="s">
        <v>46</v>
      </c>
      <c r="G38" t="s">
        <v>47</v>
      </c>
      <c r="H38" t="s">
        <v>46</v>
      </c>
      <c r="I38" t="s">
        <v>47</v>
      </c>
      <c r="J38" t="s">
        <v>46</v>
      </c>
      <c r="K38" t="s">
        <v>47</v>
      </c>
      <c r="L38" t="s">
        <v>46</v>
      </c>
      <c r="M38" t="s">
        <v>47</v>
      </c>
      <c r="N38" t="s">
        <v>46</v>
      </c>
      <c r="P38" s="35" t="s">
        <v>49</v>
      </c>
      <c r="Q38" s="35"/>
      <c r="R38" s="35"/>
      <c r="S38" s="35"/>
      <c r="T38" s="35"/>
      <c r="U38" s="35"/>
    </row>
    <row r="39" spans="4:28" ht="18">
      <c r="D39" s="15" t="s">
        <v>0</v>
      </c>
      <c r="E39" s="1">
        <f t="shared" ref="E39:E44" si="0">(E29/Y29)</f>
        <v>0.73664473057537716</v>
      </c>
      <c r="F39" s="1"/>
      <c r="G39" s="1">
        <f t="shared" ref="G39:G44" si="1">(G29/W29)</f>
        <v>0.74116804952062187</v>
      </c>
      <c r="H39" s="1"/>
      <c r="I39" s="1">
        <f>I29/U29</f>
        <v>0.73707624807939953</v>
      </c>
      <c r="J39" s="1"/>
      <c r="K39" s="32">
        <f>K29/S29</f>
        <v>0.7350192545538915</v>
      </c>
      <c r="L39" s="1"/>
      <c r="M39" s="32">
        <f t="shared" ref="M39:M44" si="2">M29/Q29</f>
        <v>0.74000192555507827</v>
      </c>
      <c r="P39" s="13" t="s">
        <v>50</v>
      </c>
      <c r="Q39" s="14" t="s">
        <v>51</v>
      </c>
      <c r="R39" s="14" t="s">
        <v>52</v>
      </c>
      <c r="S39" s="14"/>
      <c r="T39" s="43" t="s">
        <v>53</v>
      </c>
      <c r="U39" s="43"/>
    </row>
    <row r="40" spans="4:28" ht="15.6">
      <c r="D40" s="15" t="s">
        <v>2</v>
      </c>
      <c r="E40" s="1">
        <f t="shared" si="0"/>
        <v>0.75221738808830552</v>
      </c>
      <c r="F40" s="1">
        <v>1.7499644528415414E-2</v>
      </c>
      <c r="G40" s="1">
        <f t="shared" si="1"/>
        <v>0.75095645477388173</v>
      </c>
      <c r="H40" s="1"/>
      <c r="I40" s="1">
        <f t="shared" ref="I40:I44" si="3">I30/U30</f>
        <v>0.74578630996222295</v>
      </c>
      <c r="J40" s="1"/>
      <c r="K40" s="1">
        <f t="shared" ref="K40:K44" si="4">K30/S30</f>
        <v>0.73252363546398225</v>
      </c>
      <c r="L40" s="1"/>
      <c r="M40" s="1">
        <f t="shared" si="2"/>
        <v>0.74419885110605333</v>
      </c>
      <c r="N40" s="1">
        <v>1.7499644528415414E-2</v>
      </c>
      <c r="P40" s="19" t="s">
        <v>58</v>
      </c>
      <c r="Q40" s="20">
        <f>M30</f>
        <v>505506</v>
      </c>
      <c r="R40" s="20">
        <f>N30</f>
        <v>10288</v>
      </c>
      <c r="S40" s="14"/>
      <c r="T40" s="44">
        <f>Q40/Q42</f>
        <v>0.74419885110605333</v>
      </c>
      <c r="U40" s="44"/>
    </row>
    <row r="41" spans="4:28" ht="18">
      <c r="D41" s="15" t="s">
        <v>5</v>
      </c>
      <c r="E41" s="1">
        <f t="shared" si="0"/>
        <v>0.81225658848390647</v>
      </c>
      <c r="F41" s="1"/>
      <c r="G41" s="1">
        <f t="shared" si="1"/>
        <v>0.79376055152045599</v>
      </c>
      <c r="H41" s="1"/>
      <c r="I41" s="1">
        <f t="shared" si="3"/>
        <v>0.80885914921605151</v>
      </c>
      <c r="J41" s="1"/>
      <c r="K41" s="1">
        <f t="shared" si="4"/>
        <v>0.81708334609142963</v>
      </c>
      <c r="L41" s="1"/>
      <c r="M41" s="1">
        <f t="shared" si="2"/>
        <v>0.79118011125527565</v>
      </c>
      <c r="P41" s="13" t="s">
        <v>54</v>
      </c>
      <c r="Q41" s="14" t="s">
        <v>55</v>
      </c>
      <c r="R41" s="14" t="s">
        <v>56</v>
      </c>
      <c r="S41" s="14"/>
      <c r="T41" s="45" t="s">
        <v>57</v>
      </c>
      <c r="U41" s="45"/>
    </row>
    <row r="42" spans="4:28" ht="15.6">
      <c r="D42" s="15" t="s">
        <v>23</v>
      </c>
      <c r="E42" s="1">
        <f t="shared" si="0"/>
        <v>0.7713100986225786</v>
      </c>
      <c r="F42" s="1"/>
      <c r="G42" s="1">
        <f t="shared" si="1"/>
        <v>0.76582558788862776</v>
      </c>
      <c r="H42" s="1"/>
      <c r="I42" s="1">
        <f t="shared" si="3"/>
        <v>0.76924526751755495</v>
      </c>
      <c r="J42" s="1"/>
      <c r="K42" s="1">
        <f t="shared" si="4"/>
        <v>0.76042924435339931</v>
      </c>
      <c r="L42" s="1"/>
      <c r="M42" s="1">
        <f t="shared" si="2"/>
        <v>0.76617165394530118</v>
      </c>
      <c r="P42" s="19" t="s">
        <v>45</v>
      </c>
      <c r="Q42" s="21">
        <f>Q30</f>
        <v>679262</v>
      </c>
      <c r="R42" s="21">
        <f>R30</f>
        <v>8001</v>
      </c>
      <c r="S42" s="14"/>
      <c r="T42" s="42">
        <f>SQRT(((R40)^2)+(((T40)^2)*((R42)^2)))/Q42</f>
        <v>1.7499644528415414E-2</v>
      </c>
      <c r="U42" s="42"/>
    </row>
    <row r="43" spans="4:28">
      <c r="D43" s="15" t="s">
        <v>6</v>
      </c>
      <c r="E43" s="1">
        <f t="shared" si="0"/>
        <v>0.80163588168623945</v>
      </c>
      <c r="F43" s="1"/>
      <c r="G43" s="1">
        <f t="shared" si="1"/>
        <v>0.80392941913635774</v>
      </c>
      <c r="H43" s="1"/>
      <c r="I43" s="1">
        <f t="shared" si="3"/>
        <v>0.80799355309296961</v>
      </c>
      <c r="J43" s="1"/>
      <c r="K43" s="1">
        <f t="shared" si="4"/>
        <v>0.80535650696955152</v>
      </c>
      <c r="L43" s="1"/>
      <c r="M43" s="1">
        <f t="shared" si="2"/>
        <v>0.80581023587307699</v>
      </c>
    </row>
    <row r="44" spans="4:28">
      <c r="D44" s="15" t="s">
        <v>7</v>
      </c>
      <c r="E44" s="1">
        <f t="shared" si="0"/>
        <v>0.76437742407742104</v>
      </c>
      <c r="F44" s="1"/>
      <c r="G44" s="1">
        <f t="shared" si="1"/>
        <v>0.76455019365684196</v>
      </c>
      <c r="H44" s="1"/>
      <c r="I44" s="1">
        <f t="shared" si="3"/>
        <v>0.76573161782948918</v>
      </c>
      <c r="J44" s="1"/>
      <c r="K44" s="1">
        <f t="shared" si="4"/>
        <v>0.76322134134745823</v>
      </c>
      <c r="L44" s="1"/>
      <c r="M44" s="1">
        <f t="shared" si="2"/>
        <v>0.76396964445752624</v>
      </c>
    </row>
    <row r="45" spans="4:28" ht="15.6">
      <c r="P45" s="34" t="s">
        <v>60</v>
      </c>
      <c r="Q45" s="34"/>
      <c r="R45" s="34"/>
      <c r="S45" s="34"/>
      <c r="T45" s="34"/>
    </row>
    <row r="46" spans="4:28">
      <c r="P46" s="35" t="s">
        <v>61</v>
      </c>
      <c r="Q46" s="35"/>
      <c r="R46" s="35"/>
      <c r="S46" s="35"/>
      <c r="T46" s="35"/>
    </row>
    <row r="47" spans="4:28" ht="18">
      <c r="E47" t="s">
        <v>8</v>
      </c>
      <c r="P47" s="22" t="s">
        <v>62</v>
      </c>
      <c r="Q47" s="22" t="s">
        <v>63</v>
      </c>
      <c r="R47" s="23"/>
      <c r="S47" s="24" t="s">
        <v>64</v>
      </c>
      <c r="T47" s="18" t="s">
        <v>65</v>
      </c>
    </row>
    <row r="48" spans="4:28" ht="15.6">
      <c r="E48">
        <v>2013</v>
      </c>
      <c r="F48">
        <v>2014</v>
      </c>
      <c r="G48">
        <v>2015</v>
      </c>
      <c r="H48">
        <v>2016</v>
      </c>
      <c r="P48" s="25">
        <f>M40</f>
        <v>0.74419885110605333</v>
      </c>
      <c r="Q48" s="26">
        <f>N40</f>
        <v>1.7499644528415414E-2</v>
      </c>
      <c r="R48" s="27"/>
      <c r="S48" s="28">
        <f>Q48/1.645</f>
        <v>1.063808178019174E-2</v>
      </c>
      <c r="T48" s="29">
        <f>ABS(P48-P50)</f>
        <v>1.167521564207108E-2</v>
      </c>
    </row>
    <row r="49" spans="4:20" ht="18">
      <c r="D49" s="15" t="s">
        <v>2</v>
      </c>
      <c r="E49" s="1">
        <v>0.75221738808830552</v>
      </c>
      <c r="F49" s="1">
        <v>0.75095645477388173</v>
      </c>
      <c r="G49" s="1">
        <v>0.74578630996222295</v>
      </c>
      <c r="H49" s="1">
        <v>0.73252363546398225</v>
      </c>
      <c r="P49" s="22" t="s">
        <v>66</v>
      </c>
      <c r="Q49" s="22" t="s">
        <v>67</v>
      </c>
      <c r="R49" s="23"/>
      <c r="S49" s="24" t="s">
        <v>68</v>
      </c>
      <c r="T49" s="18" t="s">
        <v>69</v>
      </c>
    </row>
    <row r="50" spans="4:20" ht="15.6">
      <c r="D50" s="15" t="s">
        <v>1</v>
      </c>
      <c r="E50" s="1"/>
      <c r="F50" s="1"/>
      <c r="G50" s="1"/>
      <c r="P50" s="25">
        <f>K40</f>
        <v>0.73252363546398225</v>
      </c>
      <c r="Q50" s="26">
        <f>F40</f>
        <v>1.7499644528415414E-2</v>
      </c>
      <c r="R50" s="30"/>
      <c r="S50" s="31">
        <f>Q50/1.645</f>
        <v>1.063808178019174E-2</v>
      </c>
      <c r="T50" s="31">
        <f>ABS((T48)/(SQRT(((S48^2)+(S50^2)))))</f>
        <v>0.77604443384669231</v>
      </c>
    </row>
    <row r="51" spans="4:20" ht="15.6">
      <c r="D51" s="15" t="s">
        <v>3</v>
      </c>
      <c r="E51" s="1"/>
      <c r="F51" s="1"/>
      <c r="G51" s="1"/>
      <c r="P51" s="14"/>
      <c r="Q51" s="14"/>
      <c r="R51" s="14"/>
      <c r="S51" s="14"/>
      <c r="T51" s="14"/>
    </row>
    <row r="52" spans="4:20" ht="15.6">
      <c r="D52" s="15" t="s">
        <v>4</v>
      </c>
      <c r="E52" s="1"/>
      <c r="F52" s="1"/>
      <c r="G52" s="1"/>
      <c r="P52" s="36" t="s">
        <v>70</v>
      </c>
      <c r="Q52" s="36"/>
      <c r="R52" s="36"/>
      <c r="S52" s="14" t="str">
        <f>IF(T50&gt;1.645, "Significant", "Not Significant")</f>
        <v>Not Significant</v>
      </c>
      <c r="T52" s="14"/>
    </row>
    <row r="53" spans="4:20" ht="15.6">
      <c r="D53" s="15" t="s">
        <v>5</v>
      </c>
      <c r="E53" s="1">
        <v>0.80712195350361715</v>
      </c>
      <c r="F53" s="1">
        <v>0.80629248468062387</v>
      </c>
      <c r="G53" s="1">
        <v>0.80602764952940209</v>
      </c>
      <c r="H53" s="1">
        <v>0.81708334609142963</v>
      </c>
      <c r="P53" s="36" t="s">
        <v>71</v>
      </c>
      <c r="Q53" s="36"/>
      <c r="R53" s="36"/>
      <c r="S53" s="14" t="str">
        <f>IF(T50&gt;1.96, "Significant", "Not Significant")</f>
        <v>Not Significant</v>
      </c>
      <c r="T53" s="14"/>
    </row>
    <row r="54" spans="4:20" ht="15.6">
      <c r="P54" s="36" t="s">
        <v>72</v>
      </c>
      <c r="Q54" s="36"/>
      <c r="R54" s="36"/>
      <c r="S54" s="14" t="str">
        <f>IF(T50&gt;2.576, "Significant", "Not Significant")</f>
        <v>Not Significant</v>
      </c>
      <c r="T54" s="14"/>
    </row>
    <row r="58" spans="4:20">
      <c r="J58">
        <v>2018</v>
      </c>
      <c r="K58">
        <v>2019</v>
      </c>
      <c r="L58">
        <v>2020</v>
      </c>
      <c r="M58">
        <v>2021</v>
      </c>
      <c r="N58">
        <v>2022</v>
      </c>
      <c r="O58">
        <v>2023</v>
      </c>
    </row>
    <row r="59" spans="4:20">
      <c r="E59">
        <v>2013</v>
      </c>
      <c r="F59">
        <v>2014</v>
      </c>
      <c r="G59">
        <v>2015</v>
      </c>
      <c r="H59">
        <v>2016</v>
      </c>
      <c r="I59">
        <v>2017</v>
      </c>
    </row>
    <row r="60" spans="4:20">
      <c r="D60" s="15" t="s">
        <v>2</v>
      </c>
      <c r="E60" s="1">
        <v>0.75221738808830552</v>
      </c>
      <c r="F60" s="1">
        <v>0.75095645477388173</v>
      </c>
      <c r="G60" s="1">
        <v>0.74578630996222295</v>
      </c>
      <c r="H60" s="1">
        <v>0.73252363546398225</v>
      </c>
      <c r="I60" s="12">
        <v>0.74</v>
      </c>
    </row>
    <row r="61" spans="4:20">
      <c r="D61" s="15" t="s">
        <v>23</v>
      </c>
      <c r="E61" s="1">
        <v>0.7713100986225786</v>
      </c>
      <c r="F61" s="1">
        <v>0.76582558788862776</v>
      </c>
      <c r="G61" s="1">
        <v>0.76924526751755495</v>
      </c>
      <c r="H61" s="1">
        <v>0.76042924435339931</v>
      </c>
      <c r="I61" s="12">
        <v>0.77</v>
      </c>
    </row>
    <row r="62" spans="4:20">
      <c r="D62" s="15" t="s">
        <v>6</v>
      </c>
      <c r="E62" s="1">
        <v>0.80163588168623945</v>
      </c>
      <c r="F62" s="1">
        <v>0.80392941913635774</v>
      </c>
      <c r="G62" s="1">
        <v>0.80799355309296961</v>
      </c>
      <c r="H62" s="1">
        <v>0.80535650696955152</v>
      </c>
      <c r="I62" s="12">
        <v>0.81</v>
      </c>
    </row>
    <row r="63" spans="4:20">
      <c r="D63" s="15" t="s">
        <v>7</v>
      </c>
      <c r="E63" s="1">
        <v>0.76437742407742104</v>
      </c>
      <c r="F63" s="1">
        <v>0.76455019365684196</v>
      </c>
      <c r="G63" s="1">
        <v>0.76573161782948918</v>
      </c>
      <c r="H63" s="1">
        <v>0.76322134134745823</v>
      </c>
      <c r="I63" s="12">
        <v>0.76</v>
      </c>
    </row>
  </sheetData>
  <mergeCells count="75">
    <mergeCell ref="T42:U42"/>
    <mergeCell ref="P37:U37"/>
    <mergeCell ref="P38:U38"/>
    <mergeCell ref="T39:U39"/>
    <mergeCell ref="T40:U40"/>
    <mergeCell ref="T41:U41"/>
    <mergeCell ref="E37:F37"/>
    <mergeCell ref="G37:H37"/>
    <mergeCell ref="I37:J37"/>
    <mergeCell ref="K37:L37"/>
    <mergeCell ref="M37:N37"/>
    <mergeCell ref="Y27:Z27"/>
    <mergeCell ref="E27:F27"/>
    <mergeCell ref="G27:H27"/>
    <mergeCell ref="I27:J27"/>
    <mergeCell ref="K27:L27"/>
    <mergeCell ref="M27:N27"/>
    <mergeCell ref="A23:C23"/>
    <mergeCell ref="D23:F23"/>
    <mergeCell ref="A24:C24"/>
    <mergeCell ref="D24:F24"/>
    <mergeCell ref="A20:C20"/>
    <mergeCell ref="D20:F20"/>
    <mergeCell ref="A21:C21"/>
    <mergeCell ref="D21:F21"/>
    <mergeCell ref="A22:C22"/>
    <mergeCell ref="D22:F22"/>
    <mergeCell ref="A17:C17"/>
    <mergeCell ref="D17:F17"/>
    <mergeCell ref="A18:C18"/>
    <mergeCell ref="D18:F18"/>
    <mergeCell ref="A19:C19"/>
    <mergeCell ref="D19:F19"/>
    <mergeCell ref="A14:C14"/>
    <mergeCell ref="D14:F14"/>
    <mergeCell ref="A15:C15"/>
    <mergeCell ref="D15:F15"/>
    <mergeCell ref="A16:C16"/>
    <mergeCell ref="D16:F16"/>
    <mergeCell ref="A11:C11"/>
    <mergeCell ref="D11:F11"/>
    <mergeCell ref="A12:C12"/>
    <mergeCell ref="D12:F12"/>
    <mergeCell ref="A13:C13"/>
    <mergeCell ref="D13:F13"/>
    <mergeCell ref="A8:C8"/>
    <mergeCell ref="D8:F8"/>
    <mergeCell ref="A9:C9"/>
    <mergeCell ref="D9:F9"/>
    <mergeCell ref="A10:C10"/>
    <mergeCell ref="D10:F10"/>
    <mergeCell ref="A5:C5"/>
    <mergeCell ref="D5:F5"/>
    <mergeCell ref="A6:C6"/>
    <mergeCell ref="D6:F6"/>
    <mergeCell ref="A7:C7"/>
    <mergeCell ref="D7:F7"/>
    <mergeCell ref="P2:Q2"/>
    <mergeCell ref="R2:S2"/>
    <mergeCell ref="T2:U2"/>
    <mergeCell ref="V2:W2"/>
    <mergeCell ref="D3:F3"/>
    <mergeCell ref="J2:K2"/>
    <mergeCell ref="L2:M2"/>
    <mergeCell ref="N2:O2"/>
    <mergeCell ref="A4:C4"/>
    <mergeCell ref="D4:F4"/>
    <mergeCell ref="A2:C2"/>
    <mergeCell ref="D2:G2"/>
    <mergeCell ref="H2:I2"/>
    <mergeCell ref="P45:T45"/>
    <mergeCell ref="P46:T46"/>
    <mergeCell ref="P52:R52"/>
    <mergeCell ref="P53:R53"/>
    <mergeCell ref="P54:R54"/>
  </mergeCells>
  <conditionalFormatting sqref="S52:S54">
    <cfRule type="cellIs" dxfId="0" priority="1" operator="equal">
      <formula>"Significant"</formula>
    </cfRule>
  </conditionalFormatting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Percent who Drove Alone</vt:lpstr>
      <vt:lpstr>For Main Graph</vt:lpstr>
    </vt:vector>
  </TitlesOfParts>
  <Company>Austin 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AISD</dc:creator>
  <cp:lastModifiedBy>AISD</cp:lastModifiedBy>
  <dcterms:created xsi:type="dcterms:W3CDTF">2016-09-01T15:35:23Z</dcterms:created>
  <dcterms:modified xsi:type="dcterms:W3CDTF">2019-06-04T17:18:59Z</dcterms:modified>
</cp:coreProperties>
</file>