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Crime Rate\"/>
    </mc:Choice>
  </mc:AlternateContent>
  <xr:revisionPtr revIDLastSave="0" documentId="13_ncr:1_{29E5CF88-68C5-4B29-94EA-A8A079D9C77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Tot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0" i="1" l="1"/>
  <c r="S25" i="1"/>
  <c r="R25" i="1"/>
  <c r="R22" i="1"/>
  <c r="S17" i="1"/>
  <c r="R17" i="1"/>
  <c r="S4" i="1"/>
  <c r="X9" i="1"/>
  <c r="U9" i="1"/>
  <c r="R4" i="1"/>
  <c r="R9" i="1"/>
  <c r="Q15" i="2" l="1"/>
  <c r="Q14" i="2"/>
  <c r="S15" i="2"/>
  <c r="S14" i="2"/>
  <c r="S5" i="2"/>
  <c r="S4" i="2"/>
  <c r="Q26" i="2"/>
  <c r="Q25" i="2"/>
  <c r="S25" i="2"/>
  <c r="S26" i="2"/>
  <c r="S36" i="2"/>
  <c r="Q36" i="2"/>
  <c r="S37" i="2"/>
  <c r="Q37" i="2"/>
  <c r="S48" i="2"/>
  <c r="S47" i="2"/>
  <c r="Q47" i="2"/>
  <c r="Q48" i="2"/>
  <c r="G48" i="2"/>
  <c r="H48" i="2"/>
  <c r="G49" i="2"/>
  <c r="H49" i="2"/>
  <c r="G50" i="2"/>
  <c r="H50" i="2"/>
  <c r="G51" i="2"/>
  <c r="H51" i="2"/>
  <c r="G52" i="2"/>
  <c r="H52" i="2"/>
  <c r="G53" i="2"/>
  <c r="H53" i="2"/>
  <c r="G37" i="2"/>
  <c r="H37" i="2"/>
  <c r="G38" i="2"/>
  <c r="H38" i="2"/>
  <c r="G39" i="2"/>
  <c r="H39" i="2"/>
  <c r="G40" i="2"/>
  <c r="H40" i="2"/>
  <c r="G41" i="2"/>
  <c r="H41" i="2"/>
  <c r="G42" i="2"/>
  <c r="H42" i="2"/>
  <c r="G26" i="2"/>
  <c r="H26" i="2"/>
  <c r="G27" i="2"/>
  <c r="H27" i="2"/>
  <c r="G28" i="2"/>
  <c r="H28" i="2"/>
  <c r="G29" i="2"/>
  <c r="H29" i="2"/>
  <c r="G30" i="2"/>
  <c r="H30" i="2"/>
  <c r="G31" i="2"/>
  <c r="H31" i="2"/>
  <c r="G15" i="2"/>
  <c r="H15" i="2"/>
  <c r="G16" i="2"/>
  <c r="H16" i="2"/>
  <c r="G17" i="2"/>
  <c r="H17" i="2"/>
  <c r="G18" i="2"/>
  <c r="H18" i="2"/>
  <c r="G19" i="2"/>
  <c r="H19" i="2"/>
  <c r="G20" i="2"/>
  <c r="H20" i="2"/>
  <c r="H47" i="2"/>
  <c r="G47" i="2"/>
  <c r="H36" i="2"/>
  <c r="G36" i="2"/>
  <c r="H25" i="2"/>
  <c r="G25" i="2"/>
  <c r="H14" i="2"/>
  <c r="G14" i="2"/>
  <c r="H5" i="2"/>
  <c r="H6" i="2"/>
  <c r="H7" i="2"/>
  <c r="H8" i="2"/>
  <c r="H9" i="2"/>
  <c r="H10" i="2"/>
  <c r="H4" i="2"/>
  <c r="G5" i="2"/>
  <c r="G6" i="2"/>
  <c r="G7" i="2"/>
  <c r="G8" i="2"/>
  <c r="G9" i="2"/>
  <c r="G10" i="2"/>
  <c r="G4" i="2"/>
  <c r="Q5" i="2"/>
  <c r="Q4" i="2"/>
  <c r="T5" i="2"/>
  <c r="T4" i="2"/>
  <c r="C10" i="2" l="1"/>
  <c r="V37" i="2" l="1"/>
  <c r="V26" i="2"/>
  <c r="V25" i="2"/>
  <c r="T48" i="2"/>
  <c r="V48" i="2" s="1"/>
  <c r="T15" i="2"/>
  <c r="V15" i="2" s="1"/>
  <c r="T47" i="2"/>
  <c r="V47" i="2" s="1"/>
  <c r="T36" i="2"/>
  <c r="V36" i="2" s="1"/>
  <c r="T25" i="2"/>
  <c r="T14" i="2"/>
  <c r="E53" i="2"/>
  <c r="D53" i="2"/>
  <c r="C53" i="2"/>
  <c r="E51" i="2"/>
  <c r="I51" i="2" s="1"/>
  <c r="J51" i="2" s="1"/>
  <c r="E52" i="2"/>
  <c r="I52" i="2" s="1"/>
  <c r="J52" i="2" s="1"/>
  <c r="E50" i="2"/>
  <c r="I50" i="2" s="1"/>
  <c r="J50" i="2" s="1"/>
  <c r="E49" i="2"/>
  <c r="I49" i="2" s="1"/>
  <c r="J49" i="2" s="1"/>
  <c r="E48" i="2"/>
  <c r="I48" i="2" s="1"/>
  <c r="J48" i="2" s="1"/>
  <c r="I47" i="2"/>
  <c r="J47" i="2" s="1"/>
  <c r="E47" i="2"/>
  <c r="D42" i="2"/>
  <c r="C42" i="2"/>
  <c r="I37" i="2" l="1"/>
  <c r="J37" i="2" s="1"/>
  <c r="I39" i="2"/>
  <c r="J39" i="2" s="1"/>
  <c r="I41" i="2"/>
  <c r="J41" i="2" s="1"/>
  <c r="I36" i="2"/>
  <c r="J36" i="2" s="1"/>
  <c r="E37" i="2"/>
  <c r="E38" i="2"/>
  <c r="I38" i="2" s="1"/>
  <c r="J38" i="2" s="1"/>
  <c r="E39" i="2"/>
  <c r="E40" i="2"/>
  <c r="I40" i="2" s="1"/>
  <c r="J40" i="2" s="1"/>
  <c r="E41" i="2"/>
  <c r="E42" i="2"/>
  <c r="E36" i="2"/>
  <c r="I27" i="2" l="1"/>
  <c r="J27" i="2" s="1"/>
  <c r="I26" i="2"/>
  <c r="J26" i="2" s="1"/>
  <c r="E26" i="2"/>
  <c r="E27" i="2"/>
  <c r="E28" i="2"/>
  <c r="I28" i="2" s="1"/>
  <c r="J28" i="2" s="1"/>
  <c r="E29" i="2"/>
  <c r="I29" i="2" s="1"/>
  <c r="J29" i="2" s="1"/>
  <c r="E30" i="2"/>
  <c r="I30" i="2" s="1"/>
  <c r="J30" i="2" s="1"/>
  <c r="E25" i="2"/>
  <c r="I25" i="2" s="1"/>
  <c r="J25" i="2" s="1"/>
  <c r="E14" i="2"/>
  <c r="I14" i="2" s="1"/>
  <c r="J14" i="2" s="1"/>
  <c r="D31" i="2"/>
  <c r="C31" i="2"/>
  <c r="E31" i="2" s="1"/>
  <c r="D20" i="2"/>
  <c r="C20" i="2"/>
  <c r="E16" i="2"/>
  <c r="I16" i="2" s="1"/>
  <c r="J16" i="2" s="1"/>
  <c r="I18" i="2"/>
  <c r="J18" i="2" s="1"/>
  <c r="E15" i="2"/>
  <c r="I15" i="2" s="1"/>
  <c r="J15" i="2" s="1"/>
  <c r="E17" i="2"/>
  <c r="I17" i="2" s="1"/>
  <c r="J17" i="2" s="1"/>
  <c r="E18" i="2"/>
  <c r="E19" i="2"/>
  <c r="I19" i="2" s="1"/>
  <c r="J19" i="2" s="1"/>
  <c r="E20" i="2" l="1"/>
  <c r="F10" i="2" l="1"/>
  <c r="D10" i="2"/>
  <c r="E10" i="2" s="1"/>
  <c r="I10" i="2" s="1"/>
  <c r="J10" i="2" s="1"/>
  <c r="E5" i="2"/>
  <c r="I5" i="2" s="1"/>
  <c r="J5" i="2" s="1"/>
  <c r="E6" i="2"/>
  <c r="I6" i="2" s="1"/>
  <c r="J6" i="2" s="1"/>
  <c r="E7" i="2"/>
  <c r="I7" i="2" s="1"/>
  <c r="J7" i="2" s="1"/>
  <c r="E8" i="2"/>
  <c r="I8" i="2" s="1"/>
  <c r="J8" i="2" s="1"/>
  <c r="E9" i="2"/>
  <c r="I9" i="2" s="1"/>
  <c r="J9" i="2" s="1"/>
  <c r="E4" i="2"/>
  <c r="I4" i="2" s="1"/>
  <c r="J4" i="2" s="1"/>
  <c r="V5" i="2" l="1"/>
  <c r="V4" i="2"/>
  <c r="V14" i="2" l="1"/>
  <c r="F20" i="2" l="1"/>
  <c r="I20" i="2" s="1"/>
  <c r="J20" i="2" s="1"/>
  <c r="F31" i="2" l="1"/>
  <c r="I31" i="2" s="1"/>
  <c r="J31" i="2" s="1"/>
  <c r="F53" i="2" l="1"/>
  <c r="I53" i="2" s="1"/>
  <c r="J53" i="2" s="1"/>
  <c r="F42" i="2"/>
  <c r="I42" i="2" s="1"/>
  <c r="J42" i="2" s="1"/>
  <c r="K7" i="1"/>
  <c r="J7" i="1"/>
</calcChain>
</file>

<file path=xl/sharedStrings.xml><?xml version="1.0" encoding="utf-8"?>
<sst xmlns="http://schemas.openxmlformats.org/spreadsheetml/2006/main" count="177" uniqueCount="47">
  <si>
    <t xml:space="preserve">Travis </t>
  </si>
  <si>
    <t>Texas</t>
  </si>
  <si>
    <t>USA</t>
  </si>
  <si>
    <t>Data Source</t>
  </si>
  <si>
    <t>Overall Crime Rate per 100,000</t>
  </si>
  <si>
    <t>Texas Department of Public Safety Crime Reports, Crime by Jurisdiction: www.txdps.state.tx.us/administration/crime_records/pages/crimestatistics.htm</t>
  </si>
  <si>
    <t>TX Urban Counties</t>
  </si>
  <si>
    <t>Bexar</t>
  </si>
  <si>
    <t>Dallas</t>
  </si>
  <si>
    <t xml:space="preserve">El Paso </t>
  </si>
  <si>
    <t xml:space="preserve">Harris </t>
  </si>
  <si>
    <t>Tarrant</t>
  </si>
  <si>
    <t xml:space="preserve">Population </t>
  </si>
  <si>
    <t>Crimes</t>
  </si>
  <si>
    <t>Index</t>
  </si>
  <si>
    <t>United States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</si>
  <si>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</si>
  <si>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</si>
  <si>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</si>
  <si>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</si>
  <si>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</si>
  <si>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</si>
  <si>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</si>
  <si>
    <t>The crime count of incidents (including murder, rape, robberies, assault, burglary, larceny and auto theft) divided by population to produce a rate per 100,000 persons in the population</t>
  </si>
  <si>
    <t>Methodology for Calculating the Crime Rate can be Accessed Here: http://www.canatx.org/CAN-Research/Reports/2008/StatisticalOverviewTravisCounty.pdf</t>
  </si>
  <si>
    <t xml:space="preserve"> </t>
  </si>
  <si>
    <t>Add violent and Property Crime from https://ucr.fbi.gov/crime-in-the-u.s/2016/crime-in-the-u.s.-2016/tables/table-1</t>
  </si>
  <si>
    <t>United States Crime Data: https://ucr.fbi.gov/ucr-publications</t>
  </si>
  <si>
    <t>http://www.dps.texas.gov/crimereports/17/citCh2.pdf</t>
  </si>
  <si>
    <t>% change 2012-2016</t>
  </si>
  <si>
    <t>http://www.dps.texas.gov/crimereports/18/citCh2.pdf</t>
  </si>
  <si>
    <t>Violent Crime</t>
  </si>
  <si>
    <t>Property Crime</t>
  </si>
  <si>
    <t>Total Crime</t>
  </si>
  <si>
    <t>Rate/100,000</t>
  </si>
  <si>
    <t>Add violent and Property Crime from https://ucr.fbi.gov/crime-in-the-u.s/2018/crime-in-the-u.s.-2018/tables/table-1</t>
  </si>
  <si>
    <t>Add violent and Property Crime from https://ucr.fbi.gov/crime-in-the-u.s/2017/crime-in-the-u.s.-2017/tables/table-1</t>
  </si>
  <si>
    <t>Violent Rate</t>
  </si>
  <si>
    <t>Property Rate</t>
  </si>
  <si>
    <t>Total Rate</t>
  </si>
  <si>
    <t>Violent, Property Crime Rate per 100,000</t>
  </si>
  <si>
    <t>Table 1 at</t>
  </si>
  <si>
    <t>https://ucr.fbi.gov/crime-in-the-u.s/2018/crime-in-the-u.s.-2018/topic-pages/tables/table-1</t>
  </si>
  <si>
    <t>% change 2017 to 2018</t>
  </si>
  <si>
    <t>2018 target</t>
  </si>
  <si>
    <t>% change 2014 to 2018</t>
  </si>
  <si>
    <t>2019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</si>
</sst>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10409]General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b/>
      <u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sz val="10"/>
      <color rgb="FF000000"/>
      <name val="Tw Cen MT"/>
      <family val="2"/>
    </font>
    <font>
      <u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" fontId="5" fillId="0" borderId="0" xfId="0" applyNumberFormat="1" applyFont="1"/>
    <xf numFmtId="1" fontId="0" fillId="0" borderId="0" xfId="0" applyNumberFormat="1"/>
    <xf numFmtId="0" fontId="3" fillId="0" borderId="0" xfId="0" applyFont="1"/>
    <xf numFmtId="3" fontId="0" fillId="0" borderId="0" xfId="0" applyNumberFormat="1"/>
    <xf numFmtId="4" fontId="0" fillId="0" borderId="0" xfId="0" applyNumberForma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43" fontId="1" fillId="0" borderId="0" xfId="1" applyFont="1"/>
    <xf numFmtId="0" fontId="8" fillId="0" borderId="0" xfId="0" applyFont="1" applyAlignment="1">
      <alignment wrapText="1"/>
    </xf>
    <xf numFmtId="9" fontId="8" fillId="0" borderId="0" xfId="2" applyFont="1"/>
    <xf numFmtId="3" fontId="5" fillId="0" borderId="0" xfId="0" applyNumberFormat="1" applyFont="1"/>
    <xf numFmtId="10" fontId="8" fillId="0" borderId="0" xfId="2" applyNumberFormat="1" applyFont="1"/>
    <xf numFmtId="10" fontId="1" fillId="0" borderId="0" xfId="2" applyNumberFormat="1" applyFont="1"/>
    <xf numFmtId="165" fontId="0" fillId="0" borderId="0" xfId="0" applyNumberFormat="1"/>
    <xf numFmtId="0" fontId="11" fillId="0" borderId="0" xfId="3"/>
    <xf numFmtId="2" fontId="0" fillId="0" borderId="0" xfId="0" applyNumberFormat="1"/>
    <xf numFmtId="4" fontId="5" fillId="0" borderId="0" xfId="0" applyNumberFormat="1" applyFont="1"/>
    <xf numFmtId="2" fontId="5" fillId="0" borderId="0" xfId="0" applyNumberFormat="1" applyFont="1"/>
    <xf numFmtId="0" fontId="0" fillId="0" borderId="0" xfId="0" applyFill="1"/>
    <xf numFmtId="0" fontId="10" fillId="0" borderId="0" xfId="0" applyFont="1" applyAlignment="1">
      <alignment horizontal="left" wrapText="1"/>
    </xf>
  </cellXfs>
  <cellStyles count="4">
    <cellStyle name="Comma" xfId="1" builtinId="3"/>
    <cellStyle name="HyperLink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Overall Crime Rate per 100,000 People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0507670996735"/>
          <c:y val="0.15300432133327591"/>
          <c:w val="0.63234283270281422"/>
          <c:h val="0.74672960321806359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Sheet1!$K$4:$O$4</c:f>
              <c:numCache>
                <c:formatCode>[$-1010409]General</c:formatCode>
                <c:ptCount val="5"/>
                <c:pt idx="0">
                  <c:v>4453</c:v>
                </c:pt>
                <c:pt idx="1">
                  <c:v>3988</c:v>
                </c:pt>
                <c:pt idx="2" formatCode="0">
                  <c:v>3676.6157090736847</c:v>
                </c:pt>
                <c:pt idx="3" formatCode="0">
                  <c:v>3526</c:v>
                </c:pt>
                <c:pt idx="4" formatCode="0">
                  <c:v>3270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C-40D5-AEAB-8325F6F601B1}"/>
            </c:ext>
          </c:extLst>
        </c:ser>
        <c:ser>
          <c:idx val="1"/>
          <c:order val="1"/>
          <c:tx>
            <c:strRef>
              <c:f>Sheet1!$A$5:$B$5</c:f>
              <c:strCache>
                <c:ptCount val="2"/>
                <c:pt idx="1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Sheet1!$K$5:$O$5</c:f>
              <c:numCache>
                <c:formatCode>0</c:formatCode>
                <c:ptCount val="5"/>
                <c:pt idx="0">
                  <c:v>4477.856735622302</c:v>
                </c:pt>
                <c:pt idx="1">
                  <c:v>4127.3937777591045</c:v>
                </c:pt>
                <c:pt idx="2">
                  <c:v>3909.8232560166866</c:v>
                </c:pt>
                <c:pt idx="3">
                  <c:v>3907</c:v>
                </c:pt>
                <c:pt idx="4">
                  <c:v>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C-40D5-AEAB-8325F6F601B1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rgbClr val="7B9B60"/>
              </a:solidFill>
              <a:round/>
            </a:ln>
            <a:effectLst/>
          </c:spPr>
          <c:marker>
            <c:symbol val="none"/>
          </c:marker>
          <c:cat>
            <c:numRef>
              <c:f>Sheet1!$K$3:$O$3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Sheet1!$K$6:$O$6</c:f>
              <c:numCache>
                <c:formatCode>0</c:formatCode>
                <c:ptCount val="5"/>
                <c:pt idx="0">
                  <c:v>3625.6</c:v>
                </c:pt>
                <c:pt idx="1">
                  <c:v>3392.2</c:v>
                </c:pt>
                <c:pt idx="2">
                  <c:v>3233.3</c:v>
                </c:pt>
                <c:pt idx="3">
                  <c:v>3182.7</c:v>
                </c:pt>
                <c:pt idx="4">
                  <c:v>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9C-40D5-AEAB-8325F6F601B1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Sheet1!$K$7:$O$7</c:f>
              <c:numCache>
                <c:formatCode>0</c:formatCode>
                <c:ptCount val="5"/>
                <c:pt idx="0">
                  <c:v>3098.6284044778336</c:v>
                </c:pt>
                <c:pt idx="1">
                  <c:v>2961.5816311118419</c:v>
                </c:pt>
                <c:pt idx="2">
                  <c:v>2859.6131987541985</c:v>
                </c:pt>
                <c:pt idx="3">
                  <c:v>2837</c:v>
                </c:pt>
                <c:pt idx="4">
                  <c:v>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9C-40D5-AEAB-8325F6F60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4544"/>
        <c:axId val="7753760"/>
      </c:lineChart>
      <c:catAx>
        <c:axId val="775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753760"/>
        <c:crosses val="autoZero"/>
        <c:auto val="1"/>
        <c:lblAlgn val="ctr"/>
        <c:lblOffset val="100"/>
        <c:noMultiLvlLbl val="0"/>
      </c:catAx>
      <c:valAx>
        <c:axId val="77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[$-1010409]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775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06566456318735"/>
          <c:y val="0.35212280657403583"/>
          <c:w val="0.22819556748231584"/>
          <c:h val="0.4902168293183796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Overall Crime Rate per 100,000 People</a:t>
            </a:r>
          </a:p>
        </c:rich>
      </c:tx>
      <c:layout>
        <c:manualLayout>
          <c:xMode val="edge"/>
          <c:yMode val="edge"/>
          <c:x val="0.15381769040187912"/>
          <c:y val="5.094295376564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5143835470277"/>
          <c:y val="0.22777069207868092"/>
          <c:w val="0.77872892943731398"/>
          <c:h val="0.52243042210950519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Sheet1!$L$3:$P$3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Sheet1!$L$4:$P$4</c:f>
              <c:numCache>
                <c:formatCode>0</c:formatCode>
                <c:ptCount val="5"/>
                <c:pt idx="0" formatCode="[$-1010409]General">
                  <c:v>3988</c:v>
                </c:pt>
                <c:pt idx="1">
                  <c:v>3676.6157090736847</c:v>
                </c:pt>
                <c:pt idx="2">
                  <c:v>3526</c:v>
                </c:pt>
                <c:pt idx="3">
                  <c:v>3270</c:v>
                </c:pt>
                <c:pt idx="4">
                  <c:v>3394.4282543933209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3-4894-91C6-4389FDB754D1}"/>
            </c:ext>
          </c:extLst>
        </c:ser>
        <c:ser>
          <c:idx val="1"/>
          <c:order val="1"/>
          <c:tx>
            <c:strRef>
              <c:f>Sheet1!$A$5:$B$5</c:f>
              <c:strCache>
                <c:ptCount val="2"/>
                <c:pt idx="1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Sheet1!$L$3:$P$3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Sheet1!$L$5:$P$5</c:f>
              <c:numCache>
                <c:formatCode>0</c:formatCode>
                <c:ptCount val="5"/>
                <c:pt idx="0">
                  <c:v>4127.3937777591045</c:v>
                </c:pt>
                <c:pt idx="1">
                  <c:v>3909.8232560166866</c:v>
                </c:pt>
                <c:pt idx="2">
                  <c:v>3907</c:v>
                </c:pt>
                <c:pt idx="3">
                  <c:v>3725</c:v>
                </c:pt>
                <c:pt idx="4">
                  <c:v>3489.6085260767832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3-4894-91C6-4389FDB754D1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rgbClr val="7B9B60"/>
              </a:solidFill>
              <a:round/>
            </a:ln>
            <a:effectLst/>
          </c:spPr>
          <c:marker>
            <c:symbol val="none"/>
          </c:marker>
          <c:cat>
            <c:numRef>
              <c:f>Sheet1!$L$3:$P$3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Sheet1!$L$6:$P$6</c:f>
              <c:numCache>
                <c:formatCode>0</c:formatCode>
                <c:ptCount val="5"/>
                <c:pt idx="0">
                  <c:v>3392.2</c:v>
                </c:pt>
                <c:pt idx="1">
                  <c:v>3233.3</c:v>
                </c:pt>
                <c:pt idx="2">
                  <c:v>3182.7</c:v>
                </c:pt>
                <c:pt idx="3">
                  <c:v>2975</c:v>
                </c:pt>
                <c:pt idx="4">
                  <c:v>2776.5601828035792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03-4894-91C6-4389FDB754D1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Sheet1!$L$3:$P$3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Sheet1!$L$7:$P$7</c:f>
              <c:numCache>
                <c:formatCode>0</c:formatCode>
                <c:ptCount val="5"/>
                <c:pt idx="0">
                  <c:v>2961.5816311118419</c:v>
                </c:pt>
                <c:pt idx="1">
                  <c:v>2859.6131987541985</c:v>
                </c:pt>
                <c:pt idx="2">
                  <c:v>2837</c:v>
                </c:pt>
                <c:pt idx="3">
                  <c:v>2767</c:v>
                </c:pt>
                <c:pt idx="4">
                  <c:v>2568.3732935350772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03-4894-91C6-4389FDB75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83336"/>
        <c:axId val="144979432"/>
      </c:lineChart>
      <c:catAx>
        <c:axId val="23578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4979432"/>
        <c:crosses val="autoZero"/>
        <c:auto val="1"/>
        <c:lblAlgn val="ctr"/>
        <c:lblOffset val="100"/>
        <c:noMultiLvlLbl val="0"/>
      </c:catAx>
      <c:valAx>
        <c:axId val="14497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[$-1010409]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5783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3910150629961438E-3"/>
          <c:y val="0.78274357581891318"/>
          <c:w val="0.97292514020742737"/>
          <c:h val="0.1780694647634479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Violent Crime Rate per 100,000 People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6237928567374"/>
          <c:y val="0.27449982796095973"/>
          <c:w val="0.85412249058993739"/>
          <c:h val="0.50661353737443249"/>
        </c:manualLayout>
      </c:layout>
      <c:lineChart>
        <c:grouping val="standard"/>
        <c:varyColors val="0"/>
        <c:ser>
          <c:idx val="1"/>
          <c:order val="0"/>
          <c:tx>
            <c:strRef>
              <c:f>Sheet1!$B$18</c:f>
              <c:strCache>
                <c:ptCount val="1"/>
                <c:pt idx="0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Sheet1!$L$18:$P$18</c:f>
              <c:numCache>
                <c:formatCode>0</c:formatCode>
                <c:ptCount val="5"/>
                <c:pt idx="0">
                  <c:v>519.61003869973138</c:v>
                </c:pt>
                <c:pt idx="1">
                  <c:v>527.31984697744383</c:v>
                </c:pt>
                <c:pt idx="2">
                  <c:v>569.19391085165728</c:v>
                </c:pt>
                <c:pt idx="3">
                  <c:v>580.13749377006707</c:v>
                </c:pt>
                <c:pt idx="4">
                  <c:v>546.17867798884538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6-48C5-BE32-93B75C835F82}"/>
            </c:ext>
          </c:extLst>
        </c:ser>
        <c:ser>
          <c:idx val="2"/>
          <c:order val="1"/>
          <c:tx>
            <c:strRef>
              <c:f>Sheet1!$B$19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Sheet1!$L$19:$P$19</c:f>
              <c:numCache>
                <c:formatCode>0</c:formatCode>
                <c:ptCount val="5"/>
                <c:pt idx="0">
                  <c:v>404.23507996054212</c:v>
                </c:pt>
                <c:pt idx="1">
                  <c:v>410.5083258236869</c:v>
                </c:pt>
                <c:pt idx="2">
                  <c:v>433.6616191423584</c:v>
                </c:pt>
                <c:pt idx="3">
                  <c:v>435.30386372587691</c:v>
                </c:pt>
                <c:pt idx="4">
                  <c:v>413.39851148941818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46-48C5-BE32-93B75C835F82}"/>
            </c:ext>
          </c:extLst>
        </c:ser>
        <c:ser>
          <c:idx val="3"/>
          <c:order val="2"/>
          <c:tx>
            <c:strRef>
              <c:f>Sheet1!$B$20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Sheet1!$L$20:$P$20</c:f>
              <c:numCache>
                <c:formatCode>0</c:formatCode>
                <c:ptCount val="5"/>
                <c:pt idx="0">
                  <c:v>365.48759955934611</c:v>
                </c:pt>
                <c:pt idx="1">
                  <c:v>372.63032699827596</c:v>
                </c:pt>
                <c:pt idx="2">
                  <c:v>385.94993626199221</c:v>
                </c:pt>
                <c:pt idx="3">
                  <c:v>383.61742098894365</c:v>
                </c:pt>
                <c:pt idx="4">
                  <c:v>368.87412211082108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46-48C5-BE32-93B75C835F82}"/>
            </c:ext>
          </c:extLst>
        </c:ser>
        <c:ser>
          <c:idx val="0"/>
          <c:order val="3"/>
          <c:tx>
            <c:strRef>
              <c:f>Sheet1!$B$17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Sheet1!$L$17:$P$17</c:f>
              <c:numCache>
                <c:formatCode>0</c:formatCode>
                <c:ptCount val="5"/>
                <c:pt idx="0">
                  <c:v>357</c:v>
                </c:pt>
                <c:pt idx="1">
                  <c:v>347.52235251848981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6-48C5-BE32-93B75C83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458000"/>
        <c:axId val="509457680"/>
      </c:lineChart>
      <c:catAx>
        <c:axId val="5094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7680"/>
        <c:crosses val="autoZero"/>
        <c:auto val="1"/>
        <c:lblAlgn val="ctr"/>
        <c:lblOffset val="100"/>
        <c:noMultiLvlLbl val="0"/>
      </c:catAx>
      <c:valAx>
        <c:axId val="5094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1143152473E-2"/>
          <c:y val="0.88208244866103269"/>
          <c:w val="0.89999976914521973"/>
          <c:h val="0.10459501590312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Property Crime Rate per 100,000 People</a:t>
            </a:r>
          </a:p>
        </c:rich>
      </c:tx>
      <c:layout>
        <c:manualLayout>
          <c:xMode val="edge"/>
          <c:yMode val="edge"/>
          <c:x val="0.13980305778699145"/>
          <c:y val="1.9998173395185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48135938623831"/>
          <c:y val="0.2610727419122873"/>
          <c:w val="0.84327251581432239"/>
          <c:h val="0.52673561574953254"/>
        </c:manualLayout>
      </c:layout>
      <c:lineChart>
        <c:grouping val="standard"/>
        <c:varyColors val="0"/>
        <c:ser>
          <c:idx val="1"/>
          <c:order val="0"/>
          <c:tx>
            <c:strRef>
              <c:f>Sheet1!$B$26</c:f>
              <c:strCache>
                <c:ptCount val="1"/>
                <c:pt idx="0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Sheet1!$L$26:$P$26</c:f>
              <c:numCache>
                <c:formatCode>0</c:formatCode>
                <c:ptCount val="5"/>
                <c:pt idx="0">
                  <c:v>3607.7837390593731</c:v>
                </c:pt>
                <c:pt idx="1">
                  <c:v>3382.5034090392428</c:v>
                </c:pt>
                <c:pt idx="2">
                  <c:v>3337.4972690846148</c:v>
                </c:pt>
                <c:pt idx="3">
                  <c:v>3144.7320037985874</c:v>
                </c:pt>
                <c:pt idx="4">
                  <c:v>2943.4298480879374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9E-4518-90DB-6B8CDD1A6B27}"/>
            </c:ext>
          </c:extLst>
        </c:ser>
        <c:ser>
          <c:idx val="0"/>
          <c:order val="1"/>
          <c:tx>
            <c:strRef>
              <c:f>Sheet1!$B$25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Sheet1!$L$25:$P$25</c:f>
              <c:numCache>
                <c:formatCode>0</c:formatCode>
                <c:ptCount val="5"/>
                <c:pt idx="0">
                  <c:v>3630.8935765707697</c:v>
                </c:pt>
                <c:pt idx="1">
                  <c:v>3329.0933565551945</c:v>
                </c:pt>
                <c:pt idx="2">
                  <c:v>3138.7369278740448</c:v>
                </c:pt>
                <c:pt idx="3">
                  <c:v>2884.6505099086507</c:v>
                </c:pt>
                <c:pt idx="4">
                  <c:v>3022.9322164514601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9E-4518-90DB-6B8CDD1A6B27}"/>
            </c:ext>
          </c:extLst>
        </c:ser>
        <c:ser>
          <c:idx val="2"/>
          <c:order val="2"/>
          <c:tx>
            <c:strRef>
              <c:f>Sheet1!$B$27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Sheet1!$L$27:$P$27</c:f>
              <c:numCache>
                <c:formatCode>0</c:formatCode>
                <c:ptCount val="5"/>
                <c:pt idx="0">
                  <c:v>2987.9221920260725</c:v>
                </c:pt>
                <c:pt idx="1">
                  <c:v>2822.7776112473084</c:v>
                </c:pt>
                <c:pt idx="2">
                  <c:v>2751.5831891173261</c:v>
                </c:pt>
                <c:pt idx="3">
                  <c:v>2539.6723556838615</c:v>
                </c:pt>
                <c:pt idx="4">
                  <c:v>2363.1616713141611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9E-4518-90DB-6B8CDD1A6B27}"/>
            </c:ext>
          </c:extLst>
        </c:ser>
        <c:ser>
          <c:idx val="3"/>
          <c:order val="3"/>
          <c:tx>
            <c:strRef>
              <c:f>Sheet1!$B$28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Sheet1!$L$28:$P$28</c:f>
              <c:numCache>
                <c:formatCode>0</c:formatCode>
                <c:ptCount val="5"/>
                <c:pt idx="0">
                  <c:v>2596.0940315524963</c:v>
                </c:pt>
                <c:pt idx="1">
                  <c:v>2486.9828717559226</c:v>
                </c:pt>
                <c:pt idx="2">
                  <c:v>2448.6362626585687</c:v>
                </c:pt>
                <c:pt idx="3">
                  <c:v>2366.3398821852093</c:v>
                </c:pt>
                <c:pt idx="4">
                  <c:v>2199.4991714242565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9E-4518-90DB-6B8CDD1A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458000"/>
        <c:axId val="509457680"/>
      </c:lineChart>
      <c:catAx>
        <c:axId val="5094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7680"/>
        <c:crosses val="autoZero"/>
        <c:auto val="1"/>
        <c:lblAlgn val="ctr"/>
        <c:lblOffset val="100"/>
        <c:noMultiLvlLbl val="0"/>
      </c:catAx>
      <c:valAx>
        <c:axId val="5094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64790779198369E-2"/>
          <c:y val="0.89532977040417305"/>
          <c:w val="0.89999976914521973"/>
          <c:h val="0.10467022959582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Property Crime Rate per 100,000 People</a:t>
            </a:r>
          </a:p>
        </c:rich>
      </c:tx>
      <c:layout>
        <c:manualLayout>
          <c:xMode val="edge"/>
          <c:yMode val="edge"/>
          <c:x val="0.13980305778699145"/>
          <c:y val="1.9998173395185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79300080939649"/>
          <c:y val="0.2610727419122873"/>
          <c:w val="0.83595328263727831"/>
          <c:h val="0.52673561574953254"/>
        </c:manualLayout>
      </c:layout>
      <c:lineChart>
        <c:grouping val="standar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Sheet1!$L$25:$P$25</c:f>
              <c:numCache>
                <c:formatCode>0</c:formatCode>
                <c:ptCount val="5"/>
                <c:pt idx="0">
                  <c:v>3630.8935765707697</c:v>
                </c:pt>
                <c:pt idx="1">
                  <c:v>3329.0933565551945</c:v>
                </c:pt>
                <c:pt idx="2">
                  <c:v>3138.7369278740448</c:v>
                </c:pt>
                <c:pt idx="3">
                  <c:v>2884.6505099086507</c:v>
                </c:pt>
                <c:pt idx="4">
                  <c:v>3022.9322164514601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3-4D1D-997F-FD89E17083C1}"/>
            </c:ext>
          </c:extLst>
        </c:ser>
        <c:ser>
          <c:idx val="1"/>
          <c:order val="1"/>
          <c:tx>
            <c:strRef>
              <c:f>Sheet1!$B$26</c:f>
              <c:strCache>
                <c:ptCount val="1"/>
                <c:pt idx="0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Sheet1!$L$26:$P$26</c:f>
              <c:numCache>
                <c:formatCode>0</c:formatCode>
                <c:ptCount val="5"/>
                <c:pt idx="0">
                  <c:v>3607.7837390593731</c:v>
                </c:pt>
                <c:pt idx="1">
                  <c:v>3382.5034090392428</c:v>
                </c:pt>
                <c:pt idx="2">
                  <c:v>3337.4972690846148</c:v>
                </c:pt>
                <c:pt idx="3">
                  <c:v>3144.7320037985874</c:v>
                </c:pt>
                <c:pt idx="4">
                  <c:v>2943.4298480879374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3-4D1D-997F-FD89E17083C1}"/>
            </c:ext>
          </c:extLst>
        </c:ser>
        <c:ser>
          <c:idx val="2"/>
          <c:order val="2"/>
          <c:tx>
            <c:strRef>
              <c:f>Sheet1!$B$27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Sheet1!$L$27:$P$27</c:f>
              <c:numCache>
                <c:formatCode>0</c:formatCode>
                <c:ptCount val="5"/>
                <c:pt idx="0">
                  <c:v>2987.9221920260725</c:v>
                </c:pt>
                <c:pt idx="1">
                  <c:v>2822.7776112473084</c:v>
                </c:pt>
                <c:pt idx="2">
                  <c:v>2751.5831891173261</c:v>
                </c:pt>
                <c:pt idx="3">
                  <c:v>2539.6723556838615</c:v>
                </c:pt>
                <c:pt idx="4">
                  <c:v>2363.1616713141611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3-4D1D-997F-FD89E17083C1}"/>
            </c:ext>
          </c:extLst>
        </c:ser>
        <c:ser>
          <c:idx val="3"/>
          <c:order val="3"/>
          <c:tx>
            <c:strRef>
              <c:f>Sheet1!$B$28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Sheet1!$L$16:$P$16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Sheet1!$L$28:$P$28</c:f>
              <c:numCache>
                <c:formatCode>0</c:formatCode>
                <c:ptCount val="5"/>
                <c:pt idx="0">
                  <c:v>2596.0940315524963</c:v>
                </c:pt>
                <c:pt idx="1">
                  <c:v>2486.9828717559226</c:v>
                </c:pt>
                <c:pt idx="2">
                  <c:v>2448.6362626585687</c:v>
                </c:pt>
                <c:pt idx="3">
                  <c:v>2366.3398821852093</c:v>
                </c:pt>
                <c:pt idx="4">
                  <c:v>2199.4991714242565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33-4D1D-997F-FD89E1708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458000"/>
        <c:axId val="509457680"/>
      </c:lineChart>
      <c:catAx>
        <c:axId val="5094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7680"/>
        <c:crosses val="autoZero"/>
        <c:auto val="1"/>
        <c:lblAlgn val="ctr"/>
        <c:lblOffset val="100"/>
        <c:noMultiLvlLbl val="0"/>
      </c:catAx>
      <c:valAx>
        <c:axId val="5094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094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64790779198369E-2"/>
          <c:y val="0.89532977040417305"/>
          <c:w val="0.89999976914521973"/>
          <c:h val="0.10467022959582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1.png"/><Relationship Id="rId7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70586</xdr:colOff>
      <xdr:row>0</xdr:row>
      <xdr:rowOff>41274</xdr:rowOff>
    </xdr:from>
    <xdr:to>
      <xdr:col>39</xdr:col>
      <xdr:colOff>164100</xdr:colOff>
      <xdr:row>12</xdr:row>
      <xdr:rowOff>175285</xdr:rowOff>
    </xdr:to>
    <xdr:graphicFrame macro="">
      <xdr:nvGraphicFramePr>
        <xdr:cNvPr id="1562" name="Chart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438927</xdr:colOff>
      <xdr:row>0</xdr:row>
      <xdr:rowOff>63500</xdr:rowOff>
    </xdr:from>
    <xdr:to>
      <xdr:col>31</xdr:col>
      <xdr:colOff>236775</xdr:colOff>
      <xdr:row>15</xdr:row>
      <xdr:rowOff>139963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71801387-9CD3-4295-88AF-3DA3FD0AB11D}"/>
            </a:ext>
          </a:extLst>
        </xdr:cNvPr>
        <xdr:cNvGrpSpPr/>
      </xdr:nvGrpSpPr>
      <xdr:grpSpPr>
        <a:xfrm>
          <a:off x="17145777" y="63500"/>
          <a:ext cx="3455448" cy="3257813"/>
          <a:chOff x="17234677" y="63500"/>
          <a:chExt cx="3480848" cy="3240878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aphicFramePr>
            <a:graphicFrameLocks/>
          </xdr:cNvGraphicFramePr>
        </xdr:nvGraphicFramePr>
        <xdr:xfrm>
          <a:off x="17234677" y="63500"/>
          <a:ext cx="3480848" cy="32408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8363940" y="1524231"/>
            <a:ext cx="1893886" cy="338339"/>
          </a:xfrm>
          <a:prstGeom prst="rect">
            <a:avLst/>
          </a:prstGeom>
          <a:solidFill>
            <a:srgbClr val="FFFFFF">
              <a:alpha val="2902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w Cen MT" panose="020B0602020104020603" pitchFamily="34" charset="0"/>
              </a:rPr>
              <a:t>Target: 1% annual</a:t>
            </a:r>
            <a:r>
              <a:rPr lang="en-US" sz="1100" baseline="0">
                <a:latin typeface="Tw Cen MT" panose="020B0602020104020603" pitchFamily="34" charset="0"/>
              </a:rPr>
              <a:t> reduction</a:t>
            </a:r>
            <a:endParaRPr lang="en-US" sz="1100">
              <a:latin typeface="Tw Cen MT" panose="020B0602020104020603" pitchFamily="34" charset="0"/>
            </a:endParaRPr>
          </a:p>
        </xdr:txBody>
      </xdr:sp>
    </xdr:grpSp>
    <xdr:clientData/>
  </xdr:twoCellAnchor>
  <xdr:twoCellAnchor editAs="oneCell">
    <xdr:from>
      <xdr:col>45</xdr:col>
      <xdr:colOff>222250</xdr:colOff>
      <xdr:row>6</xdr:row>
      <xdr:rowOff>126999</xdr:rowOff>
    </xdr:from>
    <xdr:to>
      <xdr:col>52</xdr:col>
      <xdr:colOff>335625</xdr:colOff>
      <xdr:row>19</xdr:row>
      <xdr:rowOff>88737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94667" y="1206499"/>
          <a:ext cx="4410208" cy="2766321"/>
        </a:xfrm>
        <a:prstGeom prst="rect">
          <a:avLst/>
        </a:prstGeom>
      </xdr:spPr>
    </xdr:pic>
    <xdr:clientData/>
  </xdr:twoCellAnchor>
  <xdr:twoCellAnchor editAs="oneCell">
    <xdr:from>
      <xdr:col>40</xdr:col>
      <xdr:colOff>411071</xdr:colOff>
      <xdr:row>7</xdr:row>
      <xdr:rowOff>6130</xdr:rowOff>
    </xdr:from>
    <xdr:to>
      <xdr:col>44</xdr:col>
      <xdr:colOff>470372</xdr:colOff>
      <xdr:row>22</xdr:row>
      <xdr:rowOff>92066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414321" y="1265547"/>
          <a:ext cx="2514634" cy="3250352"/>
        </a:xfrm>
        <a:prstGeom prst="rect">
          <a:avLst/>
        </a:prstGeom>
      </xdr:spPr>
    </xdr:pic>
    <xdr:clientData/>
  </xdr:twoCellAnchor>
  <xdr:twoCellAnchor editAs="oneCell">
    <xdr:from>
      <xdr:col>32</xdr:col>
      <xdr:colOff>10584</xdr:colOff>
      <xdr:row>13</xdr:row>
      <xdr:rowOff>52917</xdr:rowOff>
    </xdr:from>
    <xdr:to>
      <xdr:col>39</xdr:col>
      <xdr:colOff>109762</xdr:colOff>
      <xdr:row>28</xdr:row>
      <xdr:rowOff>115839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103167" y="2857500"/>
          <a:ext cx="4396012" cy="2761672"/>
        </a:xfrm>
        <a:prstGeom prst="rect">
          <a:avLst/>
        </a:prstGeom>
      </xdr:spPr>
    </xdr:pic>
    <xdr:clientData/>
  </xdr:twoCellAnchor>
  <xdr:twoCellAnchor>
    <xdr:from>
      <xdr:col>27</xdr:col>
      <xdr:colOff>42333</xdr:colOff>
      <xdr:row>16</xdr:row>
      <xdr:rowOff>31751</xdr:rowOff>
    </xdr:from>
    <xdr:to>
      <xdr:col>31</xdr:col>
      <xdr:colOff>99187</xdr:colOff>
      <xdr:row>34</xdr:row>
      <xdr:rowOff>41415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132227F-5BAB-45F6-B9A5-335849C685B1}"/>
            </a:ext>
          </a:extLst>
        </xdr:cNvPr>
        <xdr:cNvGrpSpPr/>
      </xdr:nvGrpSpPr>
      <xdr:grpSpPr>
        <a:xfrm>
          <a:off x="17968383" y="3394076"/>
          <a:ext cx="2495254" cy="3267214"/>
          <a:chOff x="17462500" y="3376084"/>
          <a:chExt cx="2512187" cy="324816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7462500" y="3376084"/>
            <a:ext cx="2512187" cy="3248164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BF74C6B5-3544-4030-AB79-4F6A78214B1D}"/>
              </a:ext>
            </a:extLst>
          </xdr:cNvPr>
          <xdr:cNvSpPr txBox="1"/>
        </xdr:nvSpPr>
        <xdr:spPr>
          <a:xfrm>
            <a:off x="17875250" y="4826000"/>
            <a:ext cx="1893886" cy="338339"/>
          </a:xfrm>
          <a:prstGeom prst="rect">
            <a:avLst/>
          </a:prstGeom>
          <a:solidFill>
            <a:srgbClr val="FFFFFF">
              <a:alpha val="2902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w Cen MT" panose="020B0602020104020603" pitchFamily="34" charset="0"/>
              </a:rPr>
              <a:t>Target: 1% annual</a:t>
            </a:r>
            <a:r>
              <a:rPr lang="en-US" sz="1100" baseline="0">
                <a:latin typeface="Tw Cen MT" panose="020B0602020104020603" pitchFamily="34" charset="0"/>
              </a:rPr>
              <a:t> reduction</a:t>
            </a:r>
            <a:endParaRPr lang="en-US" sz="1100">
              <a:latin typeface="Tw Cen MT" panose="020B0602020104020603" pitchFamily="34" charset="0"/>
            </a:endParaRPr>
          </a:p>
        </xdr:txBody>
      </xdr:sp>
    </xdr:grpSp>
    <xdr:clientData/>
  </xdr:twoCellAnchor>
  <xdr:twoCellAnchor>
    <xdr:from>
      <xdr:col>19</xdr:col>
      <xdr:colOff>182158</xdr:colOff>
      <xdr:row>13</xdr:row>
      <xdr:rowOff>178888</xdr:rowOff>
    </xdr:from>
    <xdr:to>
      <xdr:col>24</xdr:col>
      <xdr:colOff>604430</xdr:colOff>
      <xdr:row>24</xdr:row>
      <xdr:rowOff>52848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A716F59-9F2B-4A20-9F51-1479833B4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180836</xdr:colOff>
      <xdr:row>25</xdr:row>
      <xdr:rowOff>59391</xdr:rowOff>
    </xdr:from>
    <xdr:to>
      <xdr:col>24</xdr:col>
      <xdr:colOff>603108</xdr:colOff>
      <xdr:row>35</xdr:row>
      <xdr:rowOff>114312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9ED46B4-A07F-4016-8AF6-925C32608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201705</xdr:colOff>
      <xdr:row>29</xdr:row>
      <xdr:rowOff>179294</xdr:rowOff>
    </xdr:from>
    <xdr:to>
      <xdr:col>16</xdr:col>
      <xdr:colOff>2764</xdr:colOff>
      <xdr:row>40</xdr:row>
      <xdr:rowOff>50601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E21781-5FA6-43C7-9C0F-15A348009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0.14738</cdr:x>
      <cdr:y>0.37938</cdr:y>
    </cdr:from>
    <cdr:to>
      <cdr:x>0.9164</cdr:x>
      <cdr:y>0.38049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EBBAA3A-BFA1-4378-A6D1-F1F4A0B69A2D}"/>
            </a:ext>
          </a:extLst>
        </cdr:cNvPr>
        <cdr:cNvCxnSpPr/>
      </cdr:nvCxnSpPr>
      <cdr:spPr>
        <a:xfrm xmlns:a="http://schemas.openxmlformats.org/drawingml/2006/main" flipV="1">
          <a:off x="509251" y="1248297"/>
          <a:ext cx="2657334" cy="36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0.10539</cdr:x>
      <cdr:y>0.53958</cdr:y>
    </cdr:from>
    <cdr:to>
      <cdr:x>0.95977</cdr:x>
      <cdr:y>0.54066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F9F696E-0C69-4A50-A64F-FEA2213CE16F}"/>
            </a:ext>
          </a:extLst>
        </cdr:cNvPr>
        <cdr:cNvCxnSpPr/>
      </cdr:nvCxnSpPr>
      <cdr:spPr>
        <a:xfrm xmlns:a="http://schemas.openxmlformats.org/drawingml/2006/main" flipV="1">
          <a:off x="365728" y="1017452"/>
          <a:ext cx="2964934" cy="204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0.51875</cdr:x>
      <cdr:y>0.5504</cdr:y>
    </cdr:from>
    <cdr:to>
      <cdr:x>1</cdr:x>
      <cdr:y>0.65126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43327F37-1D40-4EFF-A877-05029372BA36}"/>
            </a:ext>
          </a:extLst>
        </cdr:cNvPr>
        <cdr:cNvSpPr txBox="1"/>
      </cdr:nvSpPr>
      <cdr:spPr>
        <a:xfrm xmlns:a="http://schemas.openxmlformats.org/drawingml/2006/main">
          <a:off x="1796393" y="1039635"/>
          <a:ext cx="166655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Tw Cen MT" panose="020B0602020104020603" pitchFamily="34" charset="0"/>
            </a:rPr>
            <a:t>Target: 1% annual</a:t>
          </a:r>
          <a:r>
            <a:rPr lang="en-US" sz="800" baseline="0">
              <a:latin typeface="Tw Cen MT" panose="020B0602020104020603" pitchFamily="34" charset="0"/>
            </a:rPr>
            <a:t> reduction</a:t>
          </a:r>
          <a:endParaRPr lang="en-US" sz="800">
            <a:latin typeface="Tw Cen MT" panose="020B0602020104020603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0.1155</cdr:x>
      <cdr:y>0.41209</cdr:y>
    </cdr:from>
    <cdr:to>
      <cdr:x>0.96454</cdr:x>
      <cdr:y>0.41209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6FA2CFB-9A0B-4306-AC20-EDC2546F09EF}"/>
            </a:ext>
          </a:extLst>
        </cdr:cNvPr>
        <cdr:cNvCxnSpPr/>
      </cdr:nvCxnSpPr>
      <cdr:spPr>
        <a:xfrm xmlns:a="http://schemas.openxmlformats.org/drawingml/2006/main">
          <a:off x="400824" y="776269"/>
          <a:ext cx="294640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0.51875</cdr:x>
      <cdr:y>0.24935</cdr:y>
    </cdr:from>
    <cdr:to>
      <cdr:x>1</cdr:x>
      <cdr:y>0.35011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5481A71-2F25-4DAE-AD02-A5A12E69C037}"/>
            </a:ext>
          </a:extLst>
        </cdr:cNvPr>
        <cdr:cNvSpPr txBox="1"/>
      </cdr:nvSpPr>
      <cdr:spPr>
        <a:xfrm xmlns:a="http://schemas.openxmlformats.org/drawingml/2006/main">
          <a:off x="1800194" y="469705"/>
          <a:ext cx="1670078" cy="189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Tw Cen MT" panose="020B0602020104020603" pitchFamily="34" charset="0"/>
            </a:rPr>
            <a:t>Target: 1% annual</a:t>
          </a:r>
          <a:r>
            <a:rPr lang="en-US" sz="800" baseline="0">
              <a:latin typeface="Tw Cen MT" panose="020B0602020104020603" pitchFamily="34" charset="0"/>
            </a:rPr>
            <a:t> reduction</a:t>
          </a:r>
          <a:endParaRPr lang="en-US" sz="800">
            <a:latin typeface="Tw Cen MT" panose="020B06020201040206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ps.texas.gov/crimereports/18/citCh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5"/>
  <sheetViews>
    <sheetView tabSelected="1" topLeftCell="K11" zoomScale="80" zoomScaleNormal="80" workbookViewId="0">
      <selection activeCell="X44" sqref="X44"/>
    </sheetView>
  </sheetViews>
  <sheetFormatPr defaultRowHeight="14.4" x14ac:dyDescent="0.3"/>
  <cols>
    <col min="1" max="1" width="23.6640625" customWidth="1"/>
    <col min="8" max="8" width="11.109375" bestFit="1" customWidth="1"/>
    <col min="18" max="18" width="10.5546875" customWidth="1"/>
    <col min="19" max="19" width="11.6640625" customWidth="1"/>
  </cols>
  <sheetData>
    <row r="1" spans="1:70" x14ac:dyDescent="0.3">
      <c r="A1" s="9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7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x14ac:dyDescent="0.3">
      <c r="A3" s="10"/>
      <c r="B3" s="10"/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v>2012</v>
      </c>
      <c r="K3" s="12">
        <v>2013</v>
      </c>
      <c r="L3" s="12">
        <v>2014</v>
      </c>
      <c r="M3" s="12">
        <v>2015</v>
      </c>
      <c r="N3" s="12">
        <v>2016</v>
      </c>
      <c r="O3" s="12">
        <v>2017</v>
      </c>
      <c r="P3" s="12">
        <v>2018</v>
      </c>
      <c r="Q3" s="10"/>
      <c r="R3" s="12" t="s">
        <v>44</v>
      </c>
      <c r="S3" s="12" t="s">
        <v>46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70" x14ac:dyDescent="0.3">
      <c r="A4" s="10"/>
      <c r="B4" s="13" t="s">
        <v>0</v>
      </c>
      <c r="C4" s="14"/>
      <c r="D4" s="14"/>
      <c r="E4" s="14">
        <v>5893.9657745235654</v>
      </c>
      <c r="F4" s="14">
        <v>5546.1151204027474</v>
      </c>
      <c r="G4" s="14">
        <v>5819.5399667084985</v>
      </c>
      <c r="H4" s="14">
        <v>5357.0509984670625</v>
      </c>
      <c r="I4" s="14">
        <v>4885.3991268593163</v>
      </c>
      <c r="J4" s="10">
        <v>4806</v>
      </c>
      <c r="K4" s="15">
        <v>4453</v>
      </c>
      <c r="L4" s="15">
        <v>3988</v>
      </c>
      <c r="M4" s="14">
        <v>3676.6157090736847</v>
      </c>
      <c r="N4" s="14">
        <v>3526</v>
      </c>
      <c r="O4" s="14">
        <v>3270</v>
      </c>
      <c r="P4" s="14">
        <v>3394.4282543933209</v>
      </c>
      <c r="Q4" s="10"/>
      <c r="R4" s="14">
        <f>O4-(O4*0.01)</f>
        <v>3237.3</v>
      </c>
      <c r="S4" s="14">
        <f>P4-(P4*0.01)</f>
        <v>3360.4839718493877</v>
      </c>
      <c r="T4" s="11"/>
      <c r="U4" s="11"/>
      <c r="V4" s="11"/>
      <c r="W4" s="11"/>
      <c r="X4" s="11"/>
      <c r="Y4" s="16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</row>
    <row r="5" spans="1:70" x14ac:dyDescent="0.3">
      <c r="A5" s="10"/>
      <c r="B5" s="13" t="s">
        <v>6</v>
      </c>
      <c r="C5" s="14"/>
      <c r="D5" s="14"/>
      <c r="E5" s="14">
        <v>5679.1313576062739</v>
      </c>
      <c r="F5" s="14">
        <v>5526.807467680449</v>
      </c>
      <c r="G5" s="14">
        <v>5522.8241064297645</v>
      </c>
      <c r="H5" s="14">
        <v>5188.031028343471</v>
      </c>
      <c r="I5" s="14">
        <v>4546.2585662996953</v>
      </c>
      <c r="J5" s="14">
        <v>4625.3181628074462</v>
      </c>
      <c r="K5" s="14">
        <v>4477.856735622302</v>
      </c>
      <c r="L5" s="14">
        <v>4127.3937777591045</v>
      </c>
      <c r="M5" s="14">
        <v>3909.8232560166866</v>
      </c>
      <c r="N5" s="14">
        <v>3907</v>
      </c>
      <c r="O5" s="14">
        <v>3725</v>
      </c>
      <c r="P5" s="14">
        <v>3489.6085260767832</v>
      </c>
      <c r="Q5" s="10"/>
      <c r="R5" s="11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1:70" x14ac:dyDescent="0.3">
      <c r="A6" s="10"/>
      <c r="B6" s="13" t="s">
        <v>1</v>
      </c>
      <c r="C6" s="14"/>
      <c r="D6" s="14"/>
      <c r="E6" s="14">
        <v>4631.1000000000004</v>
      </c>
      <c r="F6" s="14">
        <v>4494.7</v>
      </c>
      <c r="G6" s="14">
        <v>4507</v>
      </c>
      <c r="H6" s="14">
        <v>4236.3999999999996</v>
      </c>
      <c r="I6" s="14">
        <v>3884.7</v>
      </c>
      <c r="J6" s="14">
        <v>3811.8</v>
      </c>
      <c r="K6" s="14">
        <v>3625.6</v>
      </c>
      <c r="L6" s="14">
        <v>3392.2</v>
      </c>
      <c r="M6" s="14">
        <v>3233.3</v>
      </c>
      <c r="N6" s="14">
        <v>3182.7</v>
      </c>
      <c r="O6" s="14">
        <v>2975</v>
      </c>
      <c r="P6" s="14">
        <v>2776.5601828035792</v>
      </c>
      <c r="Q6" s="10"/>
      <c r="R6" s="10"/>
      <c r="S6" s="10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x14ac:dyDescent="0.3">
      <c r="A7" s="10"/>
      <c r="B7" s="13" t="s">
        <v>2</v>
      </c>
      <c r="C7" s="14"/>
      <c r="D7" s="14"/>
      <c r="E7" s="14">
        <v>3748.1395908842028</v>
      </c>
      <c r="F7" s="14">
        <v>3673.1642234865676</v>
      </c>
      <c r="G7" s="14">
        <v>3473.2014675256924</v>
      </c>
      <c r="H7" s="14">
        <v>3350.4237101387112</v>
      </c>
      <c r="I7" s="14">
        <v>3294.9304650929053</v>
      </c>
      <c r="J7" s="14">
        <f>((1214462+8975438)/313914040)*100000</f>
        <v>3246.0797229712948</v>
      </c>
      <c r="K7" s="14">
        <f>((1163146+8632512)/316128839)*100000</f>
        <v>3098.6284044778336</v>
      </c>
      <c r="L7" s="14">
        <v>2961.5816311118419</v>
      </c>
      <c r="M7" s="14">
        <v>2859.6131987541985</v>
      </c>
      <c r="N7" s="14">
        <v>2837</v>
      </c>
      <c r="O7" s="14">
        <v>2767</v>
      </c>
      <c r="P7" s="14">
        <v>2568.3732935350772</v>
      </c>
      <c r="Q7" s="10"/>
      <c r="R7" s="10"/>
      <c r="S7" s="10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2" t="s">
        <v>43</v>
      </c>
      <c r="S8" s="10"/>
      <c r="T8" s="11"/>
      <c r="U8" s="12" t="s">
        <v>45</v>
      </c>
      <c r="V8" s="11"/>
      <c r="W8" s="11"/>
      <c r="X8" s="11" t="s">
        <v>29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70" x14ac:dyDescent="0.3">
      <c r="A9" s="17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0"/>
      <c r="R9" s="18">
        <f>(P4-O4)/O4</f>
        <v>3.8051453942911595E-2</v>
      </c>
      <c r="S9" s="10"/>
      <c r="T9" s="11"/>
      <c r="U9" s="20">
        <f>(P4-L4)/L4</f>
        <v>-0.14883945476596769</v>
      </c>
      <c r="V9" s="11"/>
      <c r="W9" s="11"/>
      <c r="X9" s="21">
        <f>(N4-J4)/J4</f>
        <v>-0.26633374947981692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70" ht="51" customHeight="1" x14ac:dyDescent="0.3">
      <c r="A10" s="28" t="s">
        <v>23</v>
      </c>
      <c r="B10" s="28"/>
      <c r="C10" s="28"/>
      <c r="D10" s="14"/>
      <c r="E10" s="14"/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5"/>
      <c r="Q10" s="10"/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</row>
    <row r="11" spans="1:70" x14ac:dyDescent="0.3">
      <c r="A11" s="10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0"/>
      <c r="R11" s="10"/>
      <c r="S11" s="10"/>
      <c r="T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</row>
    <row r="12" spans="1:70" x14ac:dyDescent="0.3">
      <c r="A12" s="10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0"/>
      <c r="R12" s="10"/>
      <c r="S12" s="10"/>
      <c r="T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</row>
    <row r="13" spans="1:70" x14ac:dyDescent="0.3">
      <c r="A13" s="10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0"/>
      <c r="R13" s="10"/>
      <c r="S13" s="10"/>
      <c r="T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</row>
    <row r="14" spans="1:70" x14ac:dyDescent="0.3">
      <c r="A14" s="9" t="s">
        <v>40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0"/>
      <c r="R14" s="10"/>
      <c r="S14" s="10"/>
      <c r="T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</row>
    <row r="15" spans="1:70" x14ac:dyDescent="0.3">
      <c r="A15" s="10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0"/>
      <c r="R15" s="10"/>
      <c r="S15" s="10"/>
      <c r="T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</row>
    <row r="16" spans="1:70" x14ac:dyDescent="0.3">
      <c r="A16" s="10" t="s">
        <v>31</v>
      </c>
      <c r="B16" s="13"/>
      <c r="C16" s="12">
        <v>2005</v>
      </c>
      <c r="D16" s="12">
        <v>2006</v>
      </c>
      <c r="E16" s="12">
        <v>2007</v>
      </c>
      <c r="F16" s="12">
        <v>2008</v>
      </c>
      <c r="G16" s="12">
        <v>2009</v>
      </c>
      <c r="H16" s="12">
        <v>2010</v>
      </c>
      <c r="I16" s="12">
        <v>2011</v>
      </c>
      <c r="J16" s="12">
        <v>2012</v>
      </c>
      <c r="K16" s="12">
        <v>2013</v>
      </c>
      <c r="L16" s="12">
        <v>2014</v>
      </c>
      <c r="M16" s="12">
        <v>2015</v>
      </c>
      <c r="N16" s="12">
        <v>2016</v>
      </c>
      <c r="O16" s="12">
        <v>2017</v>
      </c>
      <c r="P16" s="12">
        <v>2018</v>
      </c>
      <c r="Q16" s="10"/>
      <c r="R16" s="12" t="s">
        <v>44</v>
      </c>
      <c r="S16" s="12" t="s">
        <v>46</v>
      </c>
      <c r="T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70" x14ac:dyDescent="0.3">
      <c r="A17" s="10"/>
      <c r="B17" s="13" t="s"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>
        <v>357</v>
      </c>
      <c r="M17" s="14">
        <v>347.52235251848981</v>
      </c>
      <c r="N17" s="5">
        <v>387.42793190526083</v>
      </c>
      <c r="O17" s="14">
        <v>385.51130379767494</v>
      </c>
      <c r="P17" s="14">
        <v>371</v>
      </c>
      <c r="Q17" s="10"/>
      <c r="R17" s="14">
        <f>O17-(O17*0.01)</f>
        <v>381.65619075969818</v>
      </c>
      <c r="S17" s="14">
        <f>P17-(P17*0.01)</f>
        <v>367.29</v>
      </c>
      <c r="T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0" x14ac:dyDescent="0.3">
      <c r="A18" s="10"/>
      <c r="B18" s="13" t="s">
        <v>6</v>
      </c>
      <c r="C18" s="14"/>
      <c r="D18" s="14"/>
      <c r="E18" s="14"/>
      <c r="F18" s="14"/>
      <c r="G18" s="14"/>
      <c r="H18" s="14"/>
      <c r="I18" s="14"/>
      <c r="J18" s="14"/>
      <c r="K18" s="14"/>
      <c r="L18" s="14">
        <v>519.61003869973138</v>
      </c>
      <c r="M18" s="14">
        <v>527.31984697744383</v>
      </c>
      <c r="N18" s="5">
        <v>569.19391085165728</v>
      </c>
      <c r="O18" s="14">
        <v>580.13749377006707</v>
      </c>
      <c r="P18" s="14">
        <v>546.17867798884538</v>
      </c>
      <c r="Q18" s="10"/>
      <c r="R18" s="10"/>
      <c r="S18" s="10"/>
      <c r="T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</row>
    <row r="19" spans="1:70" x14ac:dyDescent="0.3">
      <c r="A19" s="10"/>
      <c r="B19" s="13" t="s">
        <v>1</v>
      </c>
      <c r="C19" s="14"/>
      <c r="D19" s="14"/>
      <c r="E19" s="14"/>
      <c r="F19" s="14"/>
      <c r="G19" s="14"/>
      <c r="H19" s="14"/>
      <c r="I19" s="14"/>
      <c r="J19" s="14"/>
      <c r="K19" s="14"/>
      <c r="L19" s="14">
        <v>404.23507996054212</v>
      </c>
      <c r="M19" s="5">
        <v>410.5083258236869</v>
      </c>
      <c r="N19" s="14">
        <v>433.6616191423584</v>
      </c>
      <c r="O19" s="14">
        <v>435.30386372587691</v>
      </c>
      <c r="P19" s="14">
        <v>413.39851148941818</v>
      </c>
      <c r="Q19" s="10"/>
      <c r="R19" s="10"/>
      <c r="S19" s="10"/>
      <c r="T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</row>
    <row r="20" spans="1:70" x14ac:dyDescent="0.3">
      <c r="A20" s="10"/>
      <c r="B20" s="13" t="s">
        <v>2</v>
      </c>
      <c r="C20" s="14"/>
      <c r="D20" s="14"/>
      <c r="E20" s="14"/>
      <c r="F20" s="14"/>
      <c r="G20" s="14"/>
      <c r="H20" s="14"/>
      <c r="I20" s="14"/>
      <c r="J20" s="14"/>
      <c r="K20" s="14"/>
      <c r="L20" s="14">
        <v>365.48759955934611</v>
      </c>
      <c r="M20" s="5">
        <v>372.63032699827596</v>
      </c>
      <c r="N20" s="14">
        <v>385.94993626199221</v>
      </c>
      <c r="O20" s="14">
        <v>383.61742098894365</v>
      </c>
      <c r="P20" s="14">
        <v>368.87412211082108</v>
      </c>
      <c r="Q20" s="10"/>
      <c r="R20" s="10"/>
      <c r="S20" s="10"/>
      <c r="T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</row>
    <row r="21" spans="1:70" x14ac:dyDescent="0.3">
      <c r="A21" s="10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0"/>
      <c r="R21" s="12" t="s">
        <v>43</v>
      </c>
      <c r="S21" s="10"/>
      <c r="T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</row>
    <row r="22" spans="1:70" x14ac:dyDescent="0.3">
      <c r="A22" s="10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5"/>
      <c r="N22" s="14"/>
      <c r="O22" s="14"/>
      <c r="P22" s="14"/>
      <c r="Q22" s="10"/>
      <c r="R22" s="18">
        <f>(P17-O17)/O17</f>
        <v>-3.7641707661290269E-2</v>
      </c>
      <c r="S22" s="10"/>
      <c r="T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</row>
    <row r="23" spans="1:70" x14ac:dyDescent="0.3">
      <c r="A23" s="10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0"/>
      <c r="R23" s="10"/>
      <c r="S23" s="10"/>
      <c r="T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0" x14ac:dyDescent="0.3">
      <c r="A24" s="10" t="s">
        <v>32</v>
      </c>
      <c r="B24" s="13"/>
      <c r="C24" s="12">
        <v>2005</v>
      </c>
      <c r="D24" s="12">
        <v>2006</v>
      </c>
      <c r="E24" s="12">
        <v>2007</v>
      </c>
      <c r="F24" s="12">
        <v>2008</v>
      </c>
      <c r="G24" s="12">
        <v>2009</v>
      </c>
      <c r="H24" s="12">
        <v>2010</v>
      </c>
      <c r="I24" s="12">
        <v>2011</v>
      </c>
      <c r="J24" s="12">
        <v>2012</v>
      </c>
      <c r="K24" s="12">
        <v>2013</v>
      </c>
      <c r="L24" s="12">
        <v>2014</v>
      </c>
      <c r="M24" s="12">
        <v>2015</v>
      </c>
      <c r="N24" s="12">
        <v>2016</v>
      </c>
      <c r="O24" s="12">
        <v>2017</v>
      </c>
      <c r="P24" s="12">
        <v>2018</v>
      </c>
      <c r="Q24" s="10"/>
      <c r="R24" s="12" t="s">
        <v>44</v>
      </c>
      <c r="S24" s="12" t="s">
        <v>46</v>
      </c>
      <c r="T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</row>
    <row r="25" spans="1:70" x14ac:dyDescent="0.3">
      <c r="A25" s="10"/>
      <c r="B25" s="13" t="s"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>
        <v>3630.8935765707697</v>
      </c>
      <c r="M25" s="14">
        <v>3329.0933565551945</v>
      </c>
      <c r="N25" s="14">
        <v>3138.7369278740448</v>
      </c>
      <c r="O25" s="14">
        <v>2884.6505099086507</v>
      </c>
      <c r="P25" s="14">
        <v>3022.9322164514601</v>
      </c>
      <c r="Q25" s="10"/>
      <c r="R25" s="14">
        <f>O25-(O25*0.01)</f>
        <v>2855.804004809564</v>
      </c>
      <c r="S25" s="14">
        <f>P25-(P25*0.01)</f>
        <v>2992.7028942869456</v>
      </c>
      <c r="T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</row>
    <row r="26" spans="1:70" x14ac:dyDescent="0.3">
      <c r="A26" s="10"/>
      <c r="B26" s="13" t="s">
        <v>6</v>
      </c>
      <c r="C26" s="14"/>
      <c r="D26" s="14"/>
      <c r="E26" s="14"/>
      <c r="F26" s="14"/>
      <c r="G26" s="14"/>
      <c r="H26" s="14"/>
      <c r="I26" s="14"/>
      <c r="J26" s="14"/>
      <c r="K26" s="14"/>
      <c r="L26" s="14">
        <v>3607.7837390593731</v>
      </c>
      <c r="M26" s="14">
        <v>3382.5034090392428</v>
      </c>
      <c r="N26" s="14">
        <v>3337.4972690846148</v>
      </c>
      <c r="O26" s="14">
        <v>3144.7320037985874</v>
      </c>
      <c r="P26" s="14">
        <v>2943.4298480879374</v>
      </c>
      <c r="Q26" s="10"/>
      <c r="R26" s="10"/>
      <c r="S26" s="10"/>
      <c r="T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</row>
    <row r="27" spans="1:70" x14ac:dyDescent="0.3">
      <c r="A27" s="10"/>
      <c r="B27" s="13" t="s">
        <v>1</v>
      </c>
      <c r="C27" s="14"/>
      <c r="D27" s="14"/>
      <c r="E27" s="14"/>
      <c r="F27" s="14"/>
      <c r="G27" s="14"/>
      <c r="H27" s="14"/>
      <c r="I27" s="14"/>
      <c r="J27" s="14"/>
      <c r="K27" s="14"/>
      <c r="L27" s="14">
        <v>2987.9221920260725</v>
      </c>
      <c r="M27" s="5">
        <v>2822.7776112473084</v>
      </c>
      <c r="N27" s="14">
        <v>2751.5831891173261</v>
      </c>
      <c r="O27" s="14">
        <v>2539.6723556838615</v>
      </c>
      <c r="P27" s="14">
        <v>2363.1616713141611</v>
      </c>
      <c r="Q27" s="10"/>
      <c r="R27" s="10"/>
      <c r="S27" s="10"/>
      <c r="T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</row>
    <row r="28" spans="1:70" x14ac:dyDescent="0.3">
      <c r="A28" s="10"/>
      <c r="B28" s="13" t="s">
        <v>2</v>
      </c>
      <c r="C28" s="14"/>
      <c r="D28" s="14"/>
      <c r="E28" s="14"/>
      <c r="F28" s="14"/>
      <c r="G28" s="14"/>
      <c r="H28" s="14"/>
      <c r="I28" s="14"/>
      <c r="J28" s="14"/>
      <c r="K28" s="14"/>
      <c r="L28" s="14">
        <v>2596.0940315524963</v>
      </c>
      <c r="M28" s="5">
        <v>2486.9828717559226</v>
      </c>
      <c r="N28" s="14">
        <v>2448.6362626585687</v>
      </c>
      <c r="O28" s="14">
        <v>2366.3398821852093</v>
      </c>
      <c r="P28" s="14">
        <v>2199.4991714242565</v>
      </c>
      <c r="Q28" s="10"/>
      <c r="R28" s="10"/>
      <c r="S28" s="10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</row>
    <row r="29" spans="1:70" x14ac:dyDescent="0.3">
      <c r="A29" s="10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0"/>
      <c r="R29" s="12" t="s">
        <v>43</v>
      </c>
      <c r="S29" s="10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</row>
    <row r="30" spans="1:70" x14ac:dyDescent="0.3">
      <c r="A30" s="12" t="s">
        <v>3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1"/>
      <c r="R30" s="18">
        <f>(P25-O25)/O25</f>
        <v>4.7937074549522604E-2</v>
      </c>
      <c r="S30" s="10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</row>
    <row r="31" spans="1:70" x14ac:dyDescent="0.3">
      <c r="A31" s="10"/>
      <c r="B31" s="10" t="s">
        <v>5</v>
      </c>
      <c r="C31" s="10" t="s">
        <v>25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</row>
    <row r="32" spans="1:70" x14ac:dyDescent="0.3">
      <c r="A32" s="10"/>
      <c r="B32" s="10" t="s">
        <v>24</v>
      </c>
      <c r="C32" s="10" t="s">
        <v>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</row>
    <row r="33" spans="1:70" x14ac:dyDescent="0.3">
      <c r="A33" s="11"/>
      <c r="B33" s="10" t="s">
        <v>27</v>
      </c>
      <c r="C33" s="11" t="s">
        <v>41</v>
      </c>
      <c r="D33" s="27" t="s">
        <v>42</v>
      </c>
      <c r="E33" s="11" t="s">
        <v>25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</row>
    <row r="34" spans="1:70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</row>
    <row r="35" spans="1:70" x14ac:dyDescent="0.3">
      <c r="A35" s="11"/>
      <c r="B35" s="10" t="s">
        <v>20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</row>
    <row r="36" spans="1:70" x14ac:dyDescent="0.3">
      <c r="A36" s="11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</row>
    <row r="37" spans="1:70" x14ac:dyDescent="0.3">
      <c r="A37" s="11"/>
      <c r="B37" s="10"/>
      <c r="C37" s="10" t="s">
        <v>16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</row>
    <row r="38" spans="1:70" x14ac:dyDescent="0.3">
      <c r="A38" s="11"/>
      <c r="B38" s="10"/>
      <c r="C38" s="10" t="s">
        <v>21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</row>
    <row r="39" spans="1:70" x14ac:dyDescent="0.3">
      <c r="A39" s="11"/>
      <c r="B39" s="10"/>
      <c r="C39" s="10" t="s">
        <v>17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</row>
    <row r="40" spans="1:70" x14ac:dyDescent="0.3">
      <c r="A40" s="11"/>
      <c r="B40" s="10"/>
      <c r="C40" s="10" t="s">
        <v>18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</row>
    <row r="41" spans="1:70" x14ac:dyDescent="0.3">
      <c r="A41" s="11"/>
      <c r="B41" s="10"/>
      <c r="C41" s="10" t="s">
        <v>19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0" x14ac:dyDescent="0.3">
      <c r="A42" s="11"/>
      <c r="B42" s="10"/>
      <c r="C42" s="10" t="s">
        <v>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</row>
    <row r="43" spans="1:70" x14ac:dyDescent="0.3">
      <c r="A43" s="11"/>
      <c r="B43" s="10"/>
      <c r="C43" s="10"/>
      <c r="D43" s="11"/>
      <c r="E43" s="11"/>
      <c r="F43" s="11"/>
      <c r="G43" s="11"/>
      <c r="H43" s="11"/>
      <c r="I43" s="11"/>
      <c r="J43" s="13"/>
      <c r="K43" s="13" t="s">
        <v>2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</row>
    <row r="44" spans="1:70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3"/>
      <c r="K44" s="13" t="s">
        <v>1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</row>
    <row r="45" spans="1:70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3"/>
      <c r="K45" s="13" t="s">
        <v>6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</row>
    <row r="46" spans="1:70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3"/>
      <c r="K46" s="13" t="s">
        <v>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</row>
    <row r="47" spans="1:70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3" t="s">
        <v>2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70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3" t="s">
        <v>1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</row>
    <row r="50" spans="1:70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3" t="s">
        <v>6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</row>
    <row r="51" spans="1:70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3" t="s">
        <v>0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</row>
    <row r="52" spans="1:70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</row>
    <row r="53" spans="1:70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</row>
    <row r="54" spans="1:70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70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</sheetData>
  <mergeCells count="1"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53"/>
  <sheetViews>
    <sheetView workbookViewId="0">
      <selection activeCell="C19" sqref="C19"/>
    </sheetView>
  </sheetViews>
  <sheetFormatPr defaultRowHeight="14.4" x14ac:dyDescent="0.3"/>
  <cols>
    <col min="1" max="1" width="23.6640625" customWidth="1"/>
    <col min="10" max="10" width="12.33203125" customWidth="1"/>
    <col min="11" max="11" width="12" bestFit="1" customWidth="1"/>
    <col min="12" max="12" width="11.109375" bestFit="1" customWidth="1"/>
    <col min="13" max="13" width="8.109375" bestFit="1" customWidth="1"/>
    <col min="21" max="21" width="19.44140625" customWidth="1"/>
  </cols>
  <sheetData>
    <row r="3" spans="2:23" x14ac:dyDescent="0.3">
      <c r="B3">
        <v>2018</v>
      </c>
      <c r="C3" t="s">
        <v>31</v>
      </c>
      <c r="D3" t="s">
        <v>32</v>
      </c>
      <c r="E3" s="2" t="s">
        <v>33</v>
      </c>
      <c r="F3" t="s">
        <v>12</v>
      </c>
      <c r="G3" t="s">
        <v>37</v>
      </c>
      <c r="H3" t="s">
        <v>38</v>
      </c>
      <c r="I3" t="s">
        <v>39</v>
      </c>
      <c r="J3" t="s">
        <v>34</v>
      </c>
      <c r="P3" t="s">
        <v>31</v>
      </c>
      <c r="Q3" t="s">
        <v>37</v>
      </c>
      <c r="R3" t="s">
        <v>32</v>
      </c>
      <c r="S3" t="s">
        <v>38</v>
      </c>
      <c r="T3" s="2" t="s">
        <v>33</v>
      </c>
      <c r="U3" t="s">
        <v>12</v>
      </c>
      <c r="V3" t="s">
        <v>14</v>
      </c>
    </row>
    <row r="4" spans="2:23" x14ac:dyDescent="0.3">
      <c r="B4" t="s">
        <v>7</v>
      </c>
      <c r="C4">
        <v>10780</v>
      </c>
      <c r="D4">
        <v>70909</v>
      </c>
      <c r="E4">
        <f>SUM(C4:D4)</f>
        <v>81689</v>
      </c>
      <c r="F4">
        <v>1992664</v>
      </c>
      <c r="G4" s="24">
        <f>(C4/F4)*100000</f>
        <v>540.98433052436337</v>
      </c>
      <c r="H4" s="24">
        <f>(D4/F4)*100000</f>
        <v>3558.5025874909165</v>
      </c>
      <c r="I4" s="22">
        <f>E4/F4</f>
        <v>4.0994869180152799E-2</v>
      </c>
      <c r="J4" s="5">
        <f>I4*100000</f>
        <v>4099.48691801528</v>
      </c>
      <c r="O4" t="s">
        <v>1</v>
      </c>
      <c r="P4">
        <v>118653</v>
      </c>
      <c r="Q4">
        <f>(P4/U4)*100000</f>
        <v>413.39851148941818</v>
      </c>
      <c r="R4">
        <v>678271</v>
      </c>
      <c r="S4">
        <f>(R4/U4)*100000</f>
        <v>2363.1616713141611</v>
      </c>
      <c r="T4">
        <f>SUM(P4,R4)</f>
        <v>796924</v>
      </c>
      <c r="U4">
        <v>28701845</v>
      </c>
      <c r="V4">
        <f>(T4/U4)*100000</f>
        <v>2776.5601828035792</v>
      </c>
      <c r="W4" s="23" t="s">
        <v>30</v>
      </c>
    </row>
    <row r="5" spans="2:23" x14ac:dyDescent="0.3">
      <c r="B5" t="s">
        <v>8</v>
      </c>
      <c r="C5">
        <v>14305</v>
      </c>
      <c r="D5">
        <v>83023</v>
      </c>
      <c r="E5">
        <f t="shared" ref="E5:E10" si="0">SUM(C5:D5)</f>
        <v>97328</v>
      </c>
      <c r="F5">
        <v>2931219</v>
      </c>
      <c r="G5" s="24">
        <f t="shared" ref="G5:G10" si="1">(C5/F5)*100000</f>
        <v>488.02221874244128</v>
      </c>
      <c r="H5" s="24">
        <f t="shared" ref="H5:H10" si="2">(D5/F5)*100000</f>
        <v>2832.3711056731008</v>
      </c>
      <c r="I5" s="22">
        <f t="shared" ref="I5:I10" si="3">E5/F5</f>
        <v>3.3203933244155416E-2</v>
      </c>
      <c r="J5" s="5">
        <f t="shared" ref="J5:J10" si="4">I5*100000</f>
        <v>3320.3933244155414</v>
      </c>
      <c r="O5" t="s">
        <v>15</v>
      </c>
      <c r="P5">
        <v>1206836</v>
      </c>
      <c r="Q5">
        <f>(P5/U5)*100000</f>
        <v>368.87412211082108</v>
      </c>
      <c r="R5">
        <v>7196045</v>
      </c>
      <c r="S5">
        <f>(R5/U5)*100000</f>
        <v>2199.4991714242565</v>
      </c>
      <c r="T5">
        <f>SUM(P5,R5)</f>
        <v>8402881</v>
      </c>
      <c r="U5" s="7">
        <v>327167434</v>
      </c>
      <c r="V5">
        <f>(T5/U5)*100000</f>
        <v>2568.3732935350772</v>
      </c>
      <c r="W5" t="s">
        <v>35</v>
      </c>
    </row>
    <row r="6" spans="2:23" x14ac:dyDescent="0.3">
      <c r="B6" t="s">
        <v>9</v>
      </c>
      <c r="C6">
        <v>2917</v>
      </c>
      <c r="D6">
        <v>11940</v>
      </c>
      <c r="E6">
        <f t="shared" si="0"/>
        <v>14857</v>
      </c>
      <c r="F6">
        <v>843458</v>
      </c>
      <c r="G6" s="24">
        <f t="shared" si="1"/>
        <v>345.83820415480085</v>
      </c>
      <c r="H6" s="24">
        <f t="shared" si="2"/>
        <v>1415.6010139212622</v>
      </c>
      <c r="I6" s="22">
        <f t="shared" si="3"/>
        <v>1.7614392180760632E-2</v>
      </c>
      <c r="J6" s="5">
        <f t="shared" si="4"/>
        <v>1761.4392180760631</v>
      </c>
    </row>
    <row r="7" spans="2:23" x14ac:dyDescent="0.3">
      <c r="B7" t="s">
        <v>10</v>
      </c>
      <c r="C7">
        <v>35213</v>
      </c>
      <c r="D7">
        <v>150393</v>
      </c>
      <c r="E7">
        <f t="shared" si="0"/>
        <v>185606</v>
      </c>
      <c r="F7">
        <v>4753437</v>
      </c>
      <c r="G7" s="24">
        <f t="shared" si="1"/>
        <v>740.79029552721545</v>
      </c>
      <c r="H7" s="24">
        <f t="shared" si="2"/>
        <v>3163.8791047404225</v>
      </c>
      <c r="I7" s="22">
        <f t="shared" si="3"/>
        <v>3.904669400267638E-2</v>
      </c>
      <c r="J7" s="5">
        <f t="shared" si="4"/>
        <v>3904.6694002676381</v>
      </c>
    </row>
    <row r="8" spans="2:23" x14ac:dyDescent="0.3">
      <c r="B8" t="s">
        <v>11</v>
      </c>
      <c r="C8">
        <v>7583</v>
      </c>
      <c r="D8">
        <v>52054</v>
      </c>
      <c r="E8">
        <f t="shared" si="0"/>
        <v>59637</v>
      </c>
      <c r="F8">
        <v>2027460</v>
      </c>
      <c r="G8" s="24">
        <f t="shared" si="1"/>
        <v>374.01477711027587</v>
      </c>
      <c r="H8" s="24">
        <f t="shared" si="2"/>
        <v>2567.4489262426882</v>
      </c>
      <c r="I8" s="22">
        <f t="shared" si="3"/>
        <v>2.9414637033529638E-2</v>
      </c>
      <c r="J8" s="5">
        <f t="shared" si="4"/>
        <v>2941.4637033529639</v>
      </c>
    </row>
    <row r="9" spans="2:23" x14ac:dyDescent="0.3">
      <c r="B9" t="s">
        <v>0</v>
      </c>
      <c r="C9">
        <v>4811</v>
      </c>
      <c r="D9">
        <v>39148</v>
      </c>
      <c r="E9">
        <f t="shared" si="0"/>
        <v>43959</v>
      </c>
      <c r="F9">
        <v>1295034</v>
      </c>
      <c r="G9" s="24">
        <f t="shared" si="1"/>
        <v>371.496037941861</v>
      </c>
      <c r="H9" s="24">
        <f t="shared" si="2"/>
        <v>3022.9322164514601</v>
      </c>
      <c r="I9" s="22">
        <f t="shared" si="3"/>
        <v>3.394428254393321E-2</v>
      </c>
      <c r="J9" s="5">
        <f t="shared" si="4"/>
        <v>3394.4282543933209</v>
      </c>
    </row>
    <row r="10" spans="2:23" x14ac:dyDescent="0.3">
      <c r="B10" t="s">
        <v>6</v>
      </c>
      <c r="C10">
        <f>SUM(C4:C9)</f>
        <v>75609</v>
      </c>
      <c r="D10">
        <f>SUM(D4:D9)</f>
        <v>407467</v>
      </c>
      <c r="E10">
        <f t="shared" si="0"/>
        <v>483076</v>
      </c>
      <c r="F10">
        <f>SUM(F4:F9)</f>
        <v>13843272</v>
      </c>
      <c r="G10" s="24">
        <f t="shared" si="1"/>
        <v>546.17867798884538</v>
      </c>
      <c r="H10" s="24">
        <f t="shared" si="2"/>
        <v>2943.4298480879374</v>
      </c>
      <c r="I10" s="22">
        <f t="shared" si="3"/>
        <v>3.4896085260767831E-2</v>
      </c>
      <c r="J10" s="5">
        <f t="shared" si="4"/>
        <v>3489.6085260767832</v>
      </c>
    </row>
    <row r="13" spans="2:23" x14ac:dyDescent="0.3">
      <c r="B13">
        <v>2017</v>
      </c>
      <c r="C13" t="s">
        <v>31</v>
      </c>
      <c r="D13" t="s">
        <v>32</v>
      </c>
      <c r="E13" s="2" t="s">
        <v>33</v>
      </c>
      <c r="F13" t="s">
        <v>12</v>
      </c>
      <c r="G13" t="s">
        <v>37</v>
      </c>
      <c r="H13" t="s">
        <v>38</v>
      </c>
      <c r="I13" t="s">
        <v>39</v>
      </c>
      <c r="J13" t="s">
        <v>34</v>
      </c>
      <c r="K13" s="2"/>
      <c r="L13" s="2"/>
      <c r="M13" s="2"/>
      <c r="N13" s="2"/>
      <c r="P13" t="s">
        <v>31</v>
      </c>
      <c r="Q13" t="s">
        <v>37</v>
      </c>
      <c r="R13" t="s">
        <v>32</v>
      </c>
      <c r="S13" t="s">
        <v>38</v>
      </c>
      <c r="T13" t="s">
        <v>13</v>
      </c>
      <c r="U13" t="s">
        <v>12</v>
      </c>
      <c r="V13" t="s">
        <v>14</v>
      </c>
    </row>
    <row r="14" spans="2:23" x14ac:dyDescent="0.3">
      <c r="B14" t="s">
        <v>7</v>
      </c>
      <c r="C14">
        <v>11915</v>
      </c>
      <c r="D14">
        <v>84838</v>
      </c>
      <c r="E14" s="19">
        <f>SUM(C14:D14)</f>
        <v>96753</v>
      </c>
      <c r="F14" s="19">
        <v>1966517</v>
      </c>
      <c r="G14" s="25">
        <f t="shared" ref="G14" si="5">(C14/F14)*100000</f>
        <v>605.89356715451731</v>
      </c>
      <c r="H14" s="25">
        <f t="shared" ref="H14" si="6">(D14/F14)*100000</f>
        <v>4314.1249223881614</v>
      </c>
      <c r="I14" s="2">
        <f t="shared" ref="I14:I20" si="7">E14/F14</f>
        <v>4.9200184895426789E-2</v>
      </c>
      <c r="J14" s="4">
        <f>I14*100000</f>
        <v>4920.0184895426792</v>
      </c>
      <c r="K14" s="2"/>
      <c r="L14" s="2"/>
      <c r="M14" s="2"/>
      <c r="N14" s="2"/>
      <c r="O14" t="s">
        <v>1</v>
      </c>
      <c r="P14">
        <v>123211</v>
      </c>
      <c r="Q14">
        <f>(P14/U14)*100000</f>
        <v>435.30386372587691</v>
      </c>
      <c r="R14">
        <v>718844</v>
      </c>
      <c r="S14">
        <f>(R14/U14)*100000</f>
        <v>2539.6723556838615</v>
      </c>
      <c r="T14" s="2">
        <f>SUM(P14:R14)</f>
        <v>842490.30386372586</v>
      </c>
      <c r="U14" s="2">
        <v>28304596</v>
      </c>
      <c r="V14" s="2">
        <f>(T14/U14)*100000</f>
        <v>2976.5141458430489</v>
      </c>
      <c r="W14" t="s">
        <v>28</v>
      </c>
    </row>
    <row r="15" spans="2:23" x14ac:dyDescent="0.3">
      <c r="B15" t="s">
        <v>8</v>
      </c>
      <c r="C15">
        <v>14688</v>
      </c>
      <c r="D15">
        <v>83202</v>
      </c>
      <c r="E15" s="19">
        <f t="shared" ref="E15:E20" si="8">SUM(C15:D15)</f>
        <v>97890</v>
      </c>
      <c r="F15" s="7">
        <v>2877503</v>
      </c>
      <c r="G15" s="25">
        <f t="shared" ref="G15:G20" si="9">(C15/F15)*100000</f>
        <v>510.44256078968465</v>
      </c>
      <c r="H15" s="25">
        <f t="shared" ref="H15:H20" si="10">(D15/F15)*100000</f>
        <v>2891.4652738850318</v>
      </c>
      <c r="I15" s="2">
        <f t="shared" si="7"/>
        <v>3.401907834674716E-2</v>
      </c>
      <c r="J15" s="4">
        <f t="shared" ref="J15:J20" si="11">I15*100000</f>
        <v>3401.907834674716</v>
      </c>
      <c r="O15" t="s">
        <v>15</v>
      </c>
      <c r="P15">
        <v>1247321</v>
      </c>
      <c r="Q15">
        <f>(P15/U15)*100000</f>
        <v>383.61742098894365</v>
      </c>
      <c r="R15">
        <v>7694086</v>
      </c>
      <c r="S15">
        <f>(R15/U15)*100000</f>
        <v>2366.3398821852093</v>
      </c>
      <c r="T15" s="2">
        <f>SUM(P15:R15)</f>
        <v>8941790.6174209882</v>
      </c>
      <c r="U15" s="7">
        <v>325147121</v>
      </c>
      <c r="V15" s="2">
        <f>(T15/U15)*100000</f>
        <v>2750.0752858952696</v>
      </c>
      <c r="W15" t="s">
        <v>36</v>
      </c>
    </row>
    <row r="16" spans="2:23" x14ac:dyDescent="0.3">
      <c r="B16" t="s">
        <v>9</v>
      </c>
      <c r="C16">
        <v>3016</v>
      </c>
      <c r="D16">
        <v>14259</v>
      </c>
      <c r="E16" s="19">
        <f t="shared" si="8"/>
        <v>17275</v>
      </c>
      <c r="F16" s="7">
        <v>842905</v>
      </c>
      <c r="G16" s="25">
        <f t="shared" si="9"/>
        <v>357.81019213315852</v>
      </c>
      <c r="H16" s="25">
        <f t="shared" si="10"/>
        <v>1691.649711414691</v>
      </c>
      <c r="I16" s="2">
        <f t="shared" si="7"/>
        <v>2.0494599035478494E-2</v>
      </c>
      <c r="J16" s="4">
        <f t="shared" si="11"/>
        <v>2049.4599035478495</v>
      </c>
    </row>
    <row r="17" spans="1:23" x14ac:dyDescent="0.3">
      <c r="B17" t="s">
        <v>10</v>
      </c>
      <c r="C17">
        <v>36511</v>
      </c>
      <c r="D17">
        <v>154912</v>
      </c>
      <c r="E17" s="19">
        <f t="shared" si="8"/>
        <v>191423</v>
      </c>
      <c r="F17" s="7">
        <v>4702468</v>
      </c>
      <c r="G17" s="25">
        <f t="shared" si="9"/>
        <v>776.42208304235135</v>
      </c>
      <c r="H17" s="25">
        <f t="shared" si="10"/>
        <v>3294.2701577129287</v>
      </c>
      <c r="I17" s="2">
        <f t="shared" si="7"/>
        <v>4.0706922407552797E-2</v>
      </c>
      <c r="J17" s="4">
        <f t="shared" si="11"/>
        <v>4070.6922407552797</v>
      </c>
    </row>
    <row r="18" spans="1:23" x14ac:dyDescent="0.3">
      <c r="B18" t="s">
        <v>11</v>
      </c>
      <c r="C18">
        <v>8284</v>
      </c>
      <c r="D18">
        <v>55935</v>
      </c>
      <c r="E18" s="19">
        <f t="shared" si="8"/>
        <v>64219</v>
      </c>
      <c r="F18" s="7">
        <v>2005933</v>
      </c>
      <c r="G18" s="25">
        <f t="shared" si="9"/>
        <v>412.97490992969352</v>
      </c>
      <c r="H18" s="25">
        <f t="shared" si="10"/>
        <v>2788.4779800721162</v>
      </c>
      <c r="I18" s="2">
        <f t="shared" si="7"/>
        <v>3.2014528900018095E-2</v>
      </c>
      <c r="J18" s="4">
        <f t="shared" si="11"/>
        <v>3201.4528900018095</v>
      </c>
    </row>
    <row r="19" spans="1:23" x14ac:dyDescent="0.3">
      <c r="B19" t="s">
        <v>0</v>
      </c>
      <c r="C19">
        <v>4960</v>
      </c>
      <c r="D19">
        <v>37114</v>
      </c>
      <c r="E19" s="19">
        <f t="shared" si="8"/>
        <v>42074</v>
      </c>
      <c r="F19" s="19">
        <v>1286603</v>
      </c>
      <c r="G19" s="25">
        <f t="shared" si="9"/>
        <v>385.51130379767494</v>
      </c>
      <c r="H19" s="25">
        <f t="shared" si="10"/>
        <v>2884.6505099086507</v>
      </c>
      <c r="I19" s="2">
        <f t="shared" si="7"/>
        <v>3.2701618137063258E-2</v>
      </c>
      <c r="J19" s="4">
        <f t="shared" si="11"/>
        <v>3270.161813706326</v>
      </c>
    </row>
    <row r="20" spans="1:23" x14ac:dyDescent="0.3">
      <c r="B20" t="s">
        <v>6</v>
      </c>
      <c r="C20">
        <f>SUM(C14:C19)</f>
        <v>79374</v>
      </c>
      <c r="D20">
        <f>SUM(D14:D19)</f>
        <v>430260</v>
      </c>
      <c r="E20" s="19">
        <f t="shared" si="8"/>
        <v>509634</v>
      </c>
      <c r="F20">
        <f>SUM(F14:F19)</f>
        <v>13681929</v>
      </c>
      <c r="G20" s="25">
        <f t="shared" si="9"/>
        <v>580.13749377006707</v>
      </c>
      <c r="H20" s="25">
        <f t="shared" si="10"/>
        <v>3144.7320037985874</v>
      </c>
      <c r="I20" s="2">
        <f t="shared" si="7"/>
        <v>3.7248694975686544E-2</v>
      </c>
      <c r="J20" s="4">
        <f t="shared" si="11"/>
        <v>3724.8694975686544</v>
      </c>
    </row>
    <row r="21" spans="1:23" x14ac:dyDescent="0.3">
      <c r="B21" s="6"/>
      <c r="C21" s="6"/>
      <c r="D21" s="6"/>
      <c r="O21" s="2"/>
      <c r="P21" s="2"/>
      <c r="Q21" s="2"/>
      <c r="R21" s="2"/>
      <c r="S21" s="2"/>
      <c r="T21" s="2"/>
      <c r="U21" s="2"/>
      <c r="V21" s="2"/>
    </row>
    <row r="22" spans="1:2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3" x14ac:dyDescent="0.3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3" x14ac:dyDescent="0.3">
      <c r="A24" s="2"/>
      <c r="B24">
        <v>2016</v>
      </c>
      <c r="C24" t="s">
        <v>31</v>
      </c>
      <c r="D24" t="s">
        <v>32</v>
      </c>
      <c r="E24" s="2" t="s">
        <v>33</v>
      </c>
      <c r="F24" t="s">
        <v>12</v>
      </c>
      <c r="G24" t="s">
        <v>37</v>
      </c>
      <c r="H24" t="s">
        <v>38</v>
      </c>
      <c r="I24" t="s">
        <v>39</v>
      </c>
      <c r="J24" t="s">
        <v>34</v>
      </c>
      <c r="K24" s="2"/>
      <c r="L24" s="2"/>
      <c r="M24" s="2"/>
      <c r="N24" s="2"/>
      <c r="P24" t="s">
        <v>31</v>
      </c>
      <c r="Q24" t="s">
        <v>37</v>
      </c>
      <c r="R24" t="s">
        <v>32</v>
      </c>
      <c r="S24" t="s">
        <v>38</v>
      </c>
      <c r="T24" t="s">
        <v>13</v>
      </c>
      <c r="U24" t="s">
        <v>12</v>
      </c>
      <c r="V24" t="s">
        <v>14</v>
      </c>
    </row>
    <row r="25" spans="1:23" x14ac:dyDescent="0.3">
      <c r="A25" s="2"/>
      <c r="B25" t="s">
        <v>7</v>
      </c>
      <c r="C25">
        <v>11745</v>
      </c>
      <c r="D25">
        <v>90172</v>
      </c>
      <c r="E25" s="2">
        <f>SUM(C25:D25)</f>
        <v>101917</v>
      </c>
      <c r="F25" s="2">
        <v>1932033</v>
      </c>
      <c r="G25" s="26">
        <f t="shared" ref="G25" si="12">(C25/F25)*100000</f>
        <v>607.90887112176654</v>
      </c>
      <c r="H25" s="26">
        <f t="shared" ref="H25" si="13">(D25/F25)*100000</f>
        <v>4667.2080652866698</v>
      </c>
      <c r="I25" s="2">
        <f>E25/F25</f>
        <v>5.275116936408436E-2</v>
      </c>
      <c r="J25" s="4">
        <f>I25*100000</f>
        <v>5275.1169364084362</v>
      </c>
      <c r="K25" s="2"/>
      <c r="L25" s="2"/>
      <c r="M25" s="2"/>
      <c r="N25" s="2"/>
      <c r="O25" t="s">
        <v>1</v>
      </c>
      <c r="P25">
        <v>120652</v>
      </c>
      <c r="Q25">
        <f>(P25/U25)*100000</f>
        <v>433.6616191423584</v>
      </c>
      <c r="R25">
        <v>765537</v>
      </c>
      <c r="S25">
        <f>(R25/U25)*100000</f>
        <v>2751.5831891173261</v>
      </c>
      <c r="T25" s="2">
        <f>SUM(P25:R25)</f>
        <v>886622.6616191424</v>
      </c>
      <c r="U25">
        <v>27821692</v>
      </c>
      <c r="V25" s="2">
        <f>(T25/U25)*100000</f>
        <v>3186.8035258931859</v>
      </c>
    </row>
    <row r="26" spans="1:23" x14ac:dyDescent="0.3">
      <c r="B26" t="s">
        <v>8</v>
      </c>
      <c r="C26">
        <v>14329</v>
      </c>
      <c r="D26">
        <v>87652</v>
      </c>
      <c r="E26" s="2">
        <f t="shared" ref="E26:E31" si="14">SUM(C26:D26)</f>
        <v>101981</v>
      </c>
      <c r="F26">
        <v>2857909</v>
      </c>
      <c r="G26" s="26">
        <f t="shared" ref="G26:G31" si="15">(C26/F26)*100000</f>
        <v>501.38055480422923</v>
      </c>
      <c r="H26" s="26">
        <f t="shared" ref="H26:H31" si="16">(D26/F26)*100000</f>
        <v>3066.9975845976901</v>
      </c>
      <c r="I26" s="2">
        <f t="shared" ref="I26:I31" si="17">E26/F26</f>
        <v>3.5683781394019197E-2</v>
      </c>
      <c r="J26" s="4">
        <f t="shared" ref="J26:J31" si="18">I26*100000</f>
        <v>3568.3781394019197</v>
      </c>
      <c r="O26" t="s">
        <v>15</v>
      </c>
      <c r="P26">
        <v>1248185</v>
      </c>
      <c r="Q26">
        <f>(P26/U26)*100000</f>
        <v>385.94993626199221</v>
      </c>
      <c r="R26">
        <v>7919035</v>
      </c>
      <c r="S26">
        <f>(R26/U26)*100000</f>
        <v>2448.6362626585687</v>
      </c>
      <c r="T26">
        <v>9167220</v>
      </c>
      <c r="U26" s="7">
        <v>323405935</v>
      </c>
      <c r="V26" s="2">
        <f>(T26/U26)*100000</f>
        <v>2834.5861989205609</v>
      </c>
      <c r="W26" t="s">
        <v>26</v>
      </c>
    </row>
    <row r="27" spans="1:23" x14ac:dyDescent="0.3">
      <c r="B27" t="s">
        <v>9</v>
      </c>
      <c r="C27">
        <v>3055</v>
      </c>
      <c r="D27">
        <v>14365</v>
      </c>
      <c r="E27" s="2">
        <f t="shared" si="14"/>
        <v>17420</v>
      </c>
      <c r="F27">
        <v>838465</v>
      </c>
      <c r="G27" s="26">
        <f t="shared" si="15"/>
        <v>364.35629394190573</v>
      </c>
      <c r="H27" s="26">
        <f t="shared" si="16"/>
        <v>1713.2498076842803</v>
      </c>
      <c r="I27" s="2">
        <f t="shared" si="17"/>
        <v>2.0776061016261858E-2</v>
      </c>
      <c r="J27" s="4">
        <f t="shared" si="18"/>
        <v>2077.606101626186</v>
      </c>
    </row>
    <row r="28" spans="1:23" x14ac:dyDescent="0.3">
      <c r="B28" t="s">
        <v>10</v>
      </c>
      <c r="C28">
        <v>34814</v>
      </c>
      <c r="D28">
        <v>162877</v>
      </c>
      <c r="E28" s="2">
        <f t="shared" si="14"/>
        <v>197691</v>
      </c>
      <c r="F28">
        <v>4646498</v>
      </c>
      <c r="G28" s="26">
        <f t="shared" si="15"/>
        <v>749.25244775742942</v>
      </c>
      <c r="H28" s="26">
        <f t="shared" si="16"/>
        <v>3505.371141879325</v>
      </c>
      <c r="I28" s="2">
        <f t="shared" si="17"/>
        <v>4.2546235896367544E-2</v>
      </c>
      <c r="J28" s="4">
        <f t="shared" si="18"/>
        <v>4254.6235896367543</v>
      </c>
    </row>
    <row r="29" spans="1:23" x14ac:dyDescent="0.3">
      <c r="B29" t="s">
        <v>11</v>
      </c>
      <c r="C29">
        <v>7974</v>
      </c>
      <c r="D29">
        <v>55684</v>
      </c>
      <c r="E29" s="2">
        <f t="shared" si="14"/>
        <v>63658</v>
      </c>
      <c r="F29">
        <v>1957085</v>
      </c>
      <c r="G29" s="26">
        <f t="shared" si="15"/>
        <v>407.44270177330066</v>
      </c>
      <c r="H29" s="26">
        <f t="shared" si="16"/>
        <v>2845.2519946757552</v>
      </c>
      <c r="I29" s="2">
        <f t="shared" si="17"/>
        <v>3.2526946964490558E-2</v>
      </c>
      <c r="J29" s="4">
        <f t="shared" si="18"/>
        <v>3252.6946964490558</v>
      </c>
    </row>
    <row r="30" spans="1:23" x14ac:dyDescent="0.3">
      <c r="B30" t="s">
        <v>0</v>
      </c>
      <c r="C30">
        <v>4888</v>
      </c>
      <c r="D30">
        <v>39600</v>
      </c>
      <c r="E30" s="2">
        <f t="shared" si="14"/>
        <v>44488</v>
      </c>
      <c r="F30" s="2">
        <v>1261654</v>
      </c>
      <c r="G30" s="26">
        <f t="shared" si="15"/>
        <v>387.42793190526083</v>
      </c>
      <c r="H30" s="26">
        <f t="shared" si="16"/>
        <v>3138.7369278740448</v>
      </c>
      <c r="I30" s="2">
        <f t="shared" si="17"/>
        <v>3.5261648597793058E-2</v>
      </c>
      <c r="J30" s="4">
        <f t="shared" si="18"/>
        <v>3526.164859779306</v>
      </c>
    </row>
    <row r="31" spans="1:23" x14ac:dyDescent="0.3">
      <c r="B31" t="s">
        <v>6</v>
      </c>
      <c r="C31">
        <f>SUM(C25:C30)</f>
        <v>76805</v>
      </c>
      <c r="D31">
        <f>SUM(D25:D30)</f>
        <v>450350</v>
      </c>
      <c r="E31">
        <f t="shared" si="14"/>
        <v>527155</v>
      </c>
      <c r="F31">
        <f>SUM(F25:F30)</f>
        <v>13493644</v>
      </c>
      <c r="G31" s="26">
        <f t="shared" si="15"/>
        <v>569.19391085165728</v>
      </c>
      <c r="H31" s="26">
        <f t="shared" si="16"/>
        <v>3337.4972690846148</v>
      </c>
      <c r="I31" s="2">
        <f t="shared" si="17"/>
        <v>3.9066911799362725E-2</v>
      </c>
      <c r="J31" s="4">
        <f t="shared" si="18"/>
        <v>3906.6911799362724</v>
      </c>
    </row>
    <row r="32" spans="1:23" x14ac:dyDescent="0.3">
      <c r="B32" s="6"/>
      <c r="C32" s="6"/>
      <c r="D32" s="6"/>
    </row>
    <row r="33" spans="1:22" x14ac:dyDescent="0.3">
      <c r="A33" s="2"/>
      <c r="B33" s="2"/>
      <c r="C33" s="2"/>
      <c r="D33" s="2"/>
      <c r="E33" s="2"/>
      <c r="F33" s="2"/>
      <c r="G33" s="2"/>
      <c r="H33" s="2"/>
      <c r="I33" s="2"/>
      <c r="O33" s="2"/>
      <c r="P33" s="2"/>
      <c r="Q33" s="2"/>
      <c r="R33" s="2"/>
      <c r="S33" s="2"/>
      <c r="T33" s="2"/>
      <c r="U33" s="2"/>
      <c r="V33" s="2"/>
    </row>
    <row r="34" spans="1:22" x14ac:dyDescent="0.3">
      <c r="A34" s="3"/>
      <c r="B34" s="2"/>
      <c r="C34" s="2"/>
      <c r="D34" s="2"/>
      <c r="E34" s="2"/>
      <c r="F34" s="2"/>
      <c r="G34" s="2"/>
      <c r="H34" s="2"/>
      <c r="I34" s="2"/>
      <c r="O34" s="2"/>
      <c r="P34" s="2"/>
      <c r="Q34" s="2"/>
      <c r="R34" s="2"/>
      <c r="S34" s="2"/>
      <c r="T34" s="2"/>
      <c r="U34" s="2"/>
      <c r="V34" s="2"/>
    </row>
    <row r="35" spans="1:22" x14ac:dyDescent="0.3">
      <c r="A35" s="2"/>
      <c r="B35">
        <v>2015</v>
      </c>
      <c r="C35" t="s">
        <v>31</v>
      </c>
      <c r="D35" t="s">
        <v>32</v>
      </c>
      <c r="E35" s="2" t="s">
        <v>33</v>
      </c>
      <c r="F35" t="s">
        <v>12</v>
      </c>
      <c r="G35" t="s">
        <v>37</v>
      </c>
      <c r="H35" t="s">
        <v>38</v>
      </c>
      <c r="I35" t="s">
        <v>39</v>
      </c>
      <c r="J35" t="s">
        <v>34</v>
      </c>
      <c r="P35" t="s">
        <v>31</v>
      </c>
      <c r="Q35" t="s">
        <v>37</v>
      </c>
      <c r="R35" t="s">
        <v>32</v>
      </c>
      <c r="S35" t="s">
        <v>38</v>
      </c>
      <c r="T35" t="s">
        <v>13</v>
      </c>
      <c r="U35" t="s">
        <v>12</v>
      </c>
      <c r="V35" t="s">
        <v>14</v>
      </c>
    </row>
    <row r="36" spans="1:22" x14ac:dyDescent="0.3">
      <c r="A36" s="2"/>
      <c r="B36" t="s">
        <v>7</v>
      </c>
      <c r="C36">
        <v>9494</v>
      </c>
      <c r="D36">
        <v>84850</v>
      </c>
      <c r="E36" s="2">
        <f>SUM(C36:D36)</f>
        <v>94344</v>
      </c>
      <c r="F36" s="2">
        <v>1897498</v>
      </c>
      <c r="G36" s="26">
        <f t="shared" ref="G36" si="19">(C36/F36)*100000</f>
        <v>500.34308336556876</v>
      </c>
      <c r="H36" s="26">
        <f t="shared" ref="H36" si="20">(D36/F36)*100000</f>
        <v>4471.6779675130092</v>
      </c>
      <c r="I36">
        <f>E36/F36</f>
        <v>4.9720210508785778E-2</v>
      </c>
      <c r="J36" s="5">
        <f>I36*100000</f>
        <v>4972.0210508785776</v>
      </c>
      <c r="O36" t="s">
        <v>1</v>
      </c>
      <c r="P36">
        <v>112763</v>
      </c>
      <c r="Q36">
        <f>(P36/U36)*100000</f>
        <v>410.5083258236869</v>
      </c>
      <c r="R36">
        <v>775392</v>
      </c>
      <c r="S36">
        <f>(R36/U36)*100000</f>
        <v>2822.7776112473084</v>
      </c>
      <c r="T36" s="2">
        <f>SUM(P36:R36)</f>
        <v>888565.5083258237</v>
      </c>
      <c r="U36" s="2">
        <v>27469114</v>
      </c>
      <c r="V36" s="2">
        <f>(T36/U36)*100000</f>
        <v>3234.7803730612636</v>
      </c>
    </row>
    <row r="37" spans="1:22" x14ac:dyDescent="0.3">
      <c r="B37" t="s">
        <v>8</v>
      </c>
      <c r="C37">
        <v>12851</v>
      </c>
      <c r="D37">
        <v>86599</v>
      </c>
      <c r="E37" s="2">
        <f t="shared" ref="E37:E42" si="21">SUM(C37:D37)</f>
        <v>99450</v>
      </c>
      <c r="F37">
        <v>2829734</v>
      </c>
      <c r="G37" s="26">
        <f t="shared" ref="G37:G42" si="22">(C37/F37)*100000</f>
        <v>454.14162603269426</v>
      </c>
      <c r="H37" s="26">
        <f t="shared" ref="H37:H42" si="23">(D37/F37)*100000</f>
        <v>3060.3229844218572</v>
      </c>
      <c r="I37">
        <f t="shared" ref="I37:I42" si="24">E37/F37</f>
        <v>3.5144646104545513E-2</v>
      </c>
      <c r="J37" s="5">
        <f t="shared" ref="J37:J42" si="25">I37*100000</f>
        <v>3514.4646104545513</v>
      </c>
      <c r="O37" t="s">
        <v>15</v>
      </c>
      <c r="P37">
        <v>1197704</v>
      </c>
      <c r="Q37">
        <f>(P37/U37)*100000</f>
        <v>372.63032699827596</v>
      </c>
      <c r="R37">
        <v>7993631</v>
      </c>
      <c r="S37">
        <f>(R37/U37)*100000</f>
        <v>2486.9828717559226</v>
      </c>
      <c r="T37">
        <v>9191335</v>
      </c>
      <c r="U37">
        <v>321418820</v>
      </c>
      <c r="V37" s="2">
        <f>(T37/U37)*100000</f>
        <v>2859.6131987541985</v>
      </c>
    </row>
    <row r="38" spans="1:22" x14ac:dyDescent="0.3">
      <c r="B38" t="s">
        <v>9</v>
      </c>
      <c r="C38">
        <v>2965</v>
      </c>
      <c r="D38">
        <v>15350</v>
      </c>
      <c r="E38" s="2">
        <f t="shared" si="21"/>
        <v>18315</v>
      </c>
      <c r="F38">
        <v>841774</v>
      </c>
      <c r="G38" s="26">
        <f t="shared" si="22"/>
        <v>352.23230938470419</v>
      </c>
      <c r="H38" s="26">
        <f t="shared" si="23"/>
        <v>1823.5298310472883</v>
      </c>
      <c r="I38">
        <f t="shared" si="24"/>
        <v>2.1757621404319926E-2</v>
      </c>
      <c r="J38" s="5">
        <f t="shared" si="25"/>
        <v>2175.7621404319925</v>
      </c>
    </row>
    <row r="39" spans="1:22" x14ac:dyDescent="0.3">
      <c r="B39" t="s">
        <v>10</v>
      </c>
      <c r="C39">
        <v>32980</v>
      </c>
      <c r="D39">
        <v>162549</v>
      </c>
      <c r="E39" s="2">
        <f t="shared" si="21"/>
        <v>195529</v>
      </c>
      <c r="F39">
        <v>4566277</v>
      </c>
      <c r="G39" s="26">
        <f t="shared" si="22"/>
        <v>722.25140962758064</v>
      </c>
      <c r="H39" s="26">
        <f t="shared" si="23"/>
        <v>3559.7709030792485</v>
      </c>
      <c r="I39">
        <f t="shared" si="24"/>
        <v>4.2820223127068291E-2</v>
      </c>
      <c r="J39" s="5">
        <f t="shared" si="25"/>
        <v>4282.0223127068293</v>
      </c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">
      <c r="B40" t="s">
        <v>11</v>
      </c>
      <c r="C40">
        <v>7564</v>
      </c>
      <c r="D40">
        <v>59420</v>
      </c>
      <c r="E40" s="2">
        <f t="shared" si="21"/>
        <v>66984</v>
      </c>
      <c r="F40">
        <v>1929893</v>
      </c>
      <c r="G40" s="26">
        <f t="shared" si="22"/>
        <v>391.93882769666504</v>
      </c>
      <c r="H40" s="26">
        <f t="shared" si="23"/>
        <v>3078.9271736826859</v>
      </c>
      <c r="I40">
        <f t="shared" si="24"/>
        <v>3.470866001379351E-2</v>
      </c>
      <c r="J40" s="5">
        <f t="shared" si="25"/>
        <v>3470.866001379351</v>
      </c>
      <c r="O40" s="2"/>
      <c r="P40" s="2"/>
      <c r="Q40" s="2"/>
      <c r="R40" s="2"/>
      <c r="S40" s="2"/>
      <c r="T40" s="2"/>
      <c r="U40" s="2"/>
      <c r="V40" s="2"/>
    </row>
    <row r="41" spans="1:22" x14ac:dyDescent="0.3">
      <c r="B41" t="s">
        <v>0</v>
      </c>
      <c r="C41">
        <v>4314</v>
      </c>
      <c r="D41">
        <v>41326</v>
      </c>
      <c r="E41" s="2">
        <f t="shared" si="21"/>
        <v>45640</v>
      </c>
      <c r="F41">
        <v>1241359</v>
      </c>
      <c r="G41" s="26">
        <f t="shared" si="22"/>
        <v>347.52235251848981</v>
      </c>
      <c r="H41" s="26">
        <f t="shared" si="23"/>
        <v>3329.0933565551945</v>
      </c>
      <c r="I41">
        <f t="shared" si="24"/>
        <v>3.6766157090736842E-2</v>
      </c>
      <c r="J41" s="5">
        <f t="shared" si="25"/>
        <v>3676.6157090736842</v>
      </c>
      <c r="O41" s="2"/>
      <c r="P41" s="2"/>
      <c r="Q41" s="2"/>
      <c r="R41" s="2"/>
      <c r="S41" s="2"/>
      <c r="T41" s="2"/>
      <c r="U41" s="2"/>
      <c r="V41" s="2"/>
    </row>
    <row r="42" spans="1:22" x14ac:dyDescent="0.3">
      <c r="B42" t="s">
        <v>6</v>
      </c>
      <c r="C42">
        <f>SUM(C36:C41)</f>
        <v>70168</v>
      </c>
      <c r="D42">
        <f>SUM(D36:D41)</f>
        <v>450094</v>
      </c>
      <c r="E42" s="2">
        <f t="shared" si="21"/>
        <v>520262</v>
      </c>
      <c r="F42">
        <f>SUM(F36:F41)</f>
        <v>13306535</v>
      </c>
      <c r="G42" s="26">
        <f t="shared" si="22"/>
        <v>527.31984697744383</v>
      </c>
      <c r="H42" s="26">
        <f t="shared" si="23"/>
        <v>3382.5034090392428</v>
      </c>
      <c r="I42">
        <f t="shared" si="24"/>
        <v>3.9098232560166868E-2</v>
      </c>
      <c r="J42" s="5">
        <f t="shared" si="25"/>
        <v>3909.8232560166866</v>
      </c>
      <c r="O42" s="2"/>
      <c r="P42" s="2"/>
      <c r="Q42" s="2"/>
      <c r="R42" s="2"/>
      <c r="S42" s="2"/>
      <c r="T42" s="2"/>
      <c r="U42" s="2"/>
      <c r="V42" s="2"/>
    </row>
    <row r="43" spans="1:22" x14ac:dyDescent="0.3">
      <c r="O43" s="2"/>
      <c r="P43" s="2"/>
      <c r="Q43" s="2"/>
      <c r="R43" s="2"/>
      <c r="S43" s="2"/>
      <c r="T43" s="2"/>
      <c r="U43" s="2"/>
      <c r="V43" s="2"/>
    </row>
    <row r="45" spans="1:22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2" x14ac:dyDescent="0.3">
      <c r="B46">
        <v>2014</v>
      </c>
      <c r="C46" t="s">
        <v>31</v>
      </c>
      <c r="D46" t="s">
        <v>32</v>
      </c>
      <c r="E46" s="2" t="s">
        <v>33</v>
      </c>
      <c r="F46" t="s">
        <v>12</v>
      </c>
      <c r="G46" t="s">
        <v>37</v>
      </c>
      <c r="H46" t="s">
        <v>38</v>
      </c>
      <c r="I46" t="s">
        <v>39</v>
      </c>
      <c r="J46" t="s">
        <v>34</v>
      </c>
      <c r="P46" t="s">
        <v>31</v>
      </c>
      <c r="Q46" t="s">
        <v>37</v>
      </c>
      <c r="R46" t="s">
        <v>32</v>
      </c>
      <c r="S46" t="s">
        <v>38</v>
      </c>
      <c r="T46" t="s">
        <v>13</v>
      </c>
      <c r="U46" t="s">
        <v>12</v>
      </c>
      <c r="V46" t="s">
        <v>14</v>
      </c>
    </row>
    <row r="47" spans="1:22" x14ac:dyDescent="0.3">
      <c r="B47" t="s">
        <v>7</v>
      </c>
      <c r="C47">
        <v>8433</v>
      </c>
      <c r="D47">
        <v>88626</v>
      </c>
      <c r="E47" s="5">
        <f>SUM(C47:D47)</f>
        <v>97059</v>
      </c>
      <c r="F47">
        <v>1857948</v>
      </c>
      <c r="G47">
        <f t="shared" ref="G47" si="26">(C47/F47)*100000</f>
        <v>453.88783754981307</v>
      </c>
      <c r="H47">
        <f t="shared" ref="H47" si="27">(D47/F47)*100000</f>
        <v>4770.1012084299455</v>
      </c>
      <c r="I47">
        <f>E47/F47</f>
        <v>5.2239890459797586E-2</v>
      </c>
      <c r="J47" s="5">
        <f>I47*100000</f>
        <v>5223.9890459797589</v>
      </c>
      <c r="O47" t="s">
        <v>1</v>
      </c>
      <c r="P47">
        <v>108848</v>
      </c>
      <c r="Q47">
        <f>(P47/U47)*100000</f>
        <v>404.23507996054212</v>
      </c>
      <c r="R47">
        <v>804555</v>
      </c>
      <c r="S47">
        <f>(R47/U47)*100000</f>
        <v>2987.9221920260725</v>
      </c>
      <c r="T47" s="7">
        <f>SUM(P47:R47)</f>
        <v>913807.23507996055</v>
      </c>
      <c r="U47">
        <v>26926906</v>
      </c>
      <c r="V47" s="8">
        <f>(T47/U47)*100000</f>
        <v>3393.6585030599526</v>
      </c>
    </row>
    <row r="48" spans="1:22" x14ac:dyDescent="0.3">
      <c r="B48" t="s">
        <v>8</v>
      </c>
      <c r="C48">
        <v>12022</v>
      </c>
      <c r="D48">
        <v>88311</v>
      </c>
      <c r="E48" s="5">
        <f>SUM(C48:D48)</f>
        <v>100333</v>
      </c>
      <c r="F48">
        <v>2787018</v>
      </c>
      <c r="G48">
        <f t="shared" ref="G48:G53" si="28">(C48/F48)*100000</f>
        <v>431.35709923653167</v>
      </c>
      <c r="H48">
        <f t="shared" ref="H48:H53" si="29">(D48/F48)*100000</f>
        <v>3168.6555307500703</v>
      </c>
      <c r="I48">
        <f>E48/F48</f>
        <v>3.6000126299866021E-2</v>
      </c>
      <c r="J48" s="5">
        <f>I48*100000</f>
        <v>3600.012629986602</v>
      </c>
      <c r="O48" t="s">
        <v>15</v>
      </c>
      <c r="P48">
        <v>1165383</v>
      </c>
      <c r="Q48">
        <f>(P48/U48)*100000</f>
        <v>365.48759955934611</v>
      </c>
      <c r="R48">
        <v>8277829</v>
      </c>
      <c r="S48">
        <f>(R48/U48)*100000</f>
        <v>2596.0940315524963</v>
      </c>
      <c r="T48" s="7">
        <f>SUM(P48:R48)</f>
        <v>9443577.4875995591</v>
      </c>
      <c r="U48" s="7">
        <v>318857056</v>
      </c>
      <c r="V48" s="8">
        <f>(T48/U48)*100000</f>
        <v>2961.6962553902395</v>
      </c>
    </row>
    <row r="49" spans="2:10" x14ac:dyDescent="0.3">
      <c r="B49" t="s">
        <v>9</v>
      </c>
      <c r="C49">
        <v>3056</v>
      </c>
      <c r="D49">
        <v>17045</v>
      </c>
      <c r="E49" s="5">
        <f>SUM(C49:D49)</f>
        <v>20101</v>
      </c>
      <c r="F49">
        <v>839969</v>
      </c>
      <c r="G49">
        <f t="shared" si="28"/>
        <v>363.82295060889152</v>
      </c>
      <c r="H49">
        <f t="shared" si="29"/>
        <v>2029.241555343114</v>
      </c>
      <c r="I49">
        <f>E49/F49</f>
        <v>2.3930645059520052E-2</v>
      </c>
      <c r="J49" s="5">
        <f>I49*100000</f>
        <v>2393.0645059520052</v>
      </c>
    </row>
    <row r="50" spans="2:10" x14ac:dyDescent="0.3">
      <c r="B50" t="s">
        <v>10</v>
      </c>
      <c r="C50">
        <v>32307</v>
      </c>
      <c r="D50">
        <v>170412</v>
      </c>
      <c r="E50" s="5">
        <f>SUM(C50:D50)</f>
        <v>202719</v>
      </c>
      <c r="F50">
        <v>4455105</v>
      </c>
      <c r="G50">
        <f t="shared" si="28"/>
        <v>725.16809368129373</v>
      </c>
      <c r="H50">
        <f t="shared" si="29"/>
        <v>3825.0950314302354</v>
      </c>
      <c r="I50">
        <f>E50/F50</f>
        <v>4.5502631251115297E-2</v>
      </c>
      <c r="J50" s="5">
        <f>I50*100000</f>
        <v>4550.2631251115299</v>
      </c>
    </row>
    <row r="51" spans="2:10" x14ac:dyDescent="0.3">
      <c r="B51" t="s">
        <v>11</v>
      </c>
      <c r="C51">
        <v>7647</v>
      </c>
      <c r="D51">
        <v>62405</v>
      </c>
      <c r="E51" s="5">
        <f t="shared" ref="E51:E53" si="30">SUM(C51:D51)</f>
        <v>70052</v>
      </c>
      <c r="F51">
        <v>1897632</v>
      </c>
      <c r="G51">
        <f t="shared" si="28"/>
        <v>402.97591946172918</v>
      </c>
      <c r="H51">
        <f t="shared" si="29"/>
        <v>3288.572283772618</v>
      </c>
      <c r="I51">
        <f t="shared" ref="I51:I53" si="31">E51/F51</f>
        <v>3.6915482032343468E-2</v>
      </c>
      <c r="J51" s="5">
        <f t="shared" ref="J51:J53" si="32">I51*100000</f>
        <v>3691.5482032343466</v>
      </c>
    </row>
    <row r="52" spans="2:10" x14ac:dyDescent="0.3">
      <c r="B52" t="s">
        <v>0</v>
      </c>
      <c r="C52">
        <v>4309</v>
      </c>
      <c r="D52">
        <v>43773</v>
      </c>
      <c r="E52" s="5">
        <f t="shared" si="30"/>
        <v>48082</v>
      </c>
      <c r="F52">
        <v>1205571</v>
      </c>
      <c r="G52">
        <f t="shared" si="28"/>
        <v>357.42399244839169</v>
      </c>
      <c r="H52">
        <f t="shared" si="29"/>
        <v>3630.8935765707697</v>
      </c>
      <c r="I52">
        <f t="shared" si="31"/>
        <v>3.9883175690191619E-2</v>
      </c>
      <c r="J52" s="5">
        <f t="shared" si="32"/>
        <v>3988.317569019162</v>
      </c>
    </row>
    <row r="53" spans="2:10" x14ac:dyDescent="0.3">
      <c r="B53" t="s">
        <v>6</v>
      </c>
      <c r="C53">
        <f>SUM(C47:C52)</f>
        <v>67774</v>
      </c>
      <c r="D53">
        <f>SUM(D47:D52)</f>
        <v>470572</v>
      </c>
      <c r="E53" s="5">
        <f t="shared" si="30"/>
        <v>538346</v>
      </c>
      <c r="F53">
        <f>SUM(F47:F52)</f>
        <v>13043243</v>
      </c>
      <c r="G53">
        <f t="shared" si="28"/>
        <v>519.61003869973138</v>
      </c>
      <c r="H53">
        <f t="shared" si="29"/>
        <v>3607.7837390593731</v>
      </c>
      <c r="I53">
        <f t="shared" si="31"/>
        <v>4.1273937777591051E-2</v>
      </c>
      <c r="J53" s="5">
        <f t="shared" si="32"/>
        <v>4127.3937777591054</v>
      </c>
    </row>
  </sheetData>
  <hyperlinks>
    <hyperlink ref="W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Total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2013-02-07T20:52:01Z</dcterms:created>
  <dcterms:modified xsi:type="dcterms:W3CDTF">2020-03-18T16:45:47Z</dcterms:modified>
</cp:coreProperties>
</file>