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CAN 4\Documents\Dashboards\2021 Dashboard Drilldowns\Uninsured\For Web\"/>
    </mc:Choice>
  </mc:AlternateContent>
  <xr:revisionPtr revIDLastSave="0" documentId="13_ncr:1_{CD6F6D73-41F0-4E51-A343-D3440ABE4A5B}" xr6:coauthVersionLast="47" xr6:coauthVersionMax="47" xr10:uidLastSave="{00000000-0000-0000-0000-000000000000}"/>
  <bookViews>
    <workbookView xWindow="24144" yWindow="1740" windowWidth="17280" windowHeight="9072" xr2:uid="{00000000-000D-0000-FFFF-FFFF00000000}"/>
  </bookViews>
  <sheets>
    <sheet name="2019" sheetId="3" r:id="rId1"/>
    <sheet name="2017" sheetId="2" r:id="rId2"/>
    <sheet name="2015 &amp; 2016"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6" i="3" l="1"/>
  <c r="M26" i="3"/>
  <c r="L26" i="3"/>
  <c r="N25" i="3"/>
  <c r="M25" i="3"/>
  <c r="L25" i="3"/>
  <c r="N24" i="3"/>
  <c r="L24" i="3" s="1"/>
  <c r="M24" i="3"/>
  <c r="N23" i="3"/>
  <c r="M23" i="3"/>
  <c r="L23" i="3"/>
  <c r="N22" i="3"/>
  <c r="M22" i="3"/>
  <c r="L22" i="3"/>
  <c r="N18" i="3"/>
  <c r="N15" i="3"/>
  <c r="N17" i="3" s="1"/>
  <c r="M15" i="3"/>
  <c r="M18" i="3" s="1"/>
  <c r="N14" i="3"/>
  <c r="N16" i="3" s="1"/>
  <c r="M14" i="3"/>
  <c r="M16" i="3" s="1"/>
  <c r="L14" i="3"/>
  <c r="L15" i="3" s="1"/>
  <c r="K14" i="3"/>
  <c r="K15" i="3" s="1"/>
  <c r="J14" i="3"/>
  <c r="J9" i="3"/>
  <c r="J7" i="3"/>
  <c r="N6" i="3"/>
  <c r="N9" i="3" s="1"/>
  <c r="J6" i="3"/>
  <c r="J8" i="3" s="1"/>
  <c r="N5" i="3"/>
  <c r="N7" i="3" s="1"/>
  <c r="M5" i="3"/>
  <c r="M6" i="3" s="1"/>
  <c r="L5" i="3"/>
  <c r="L6" i="3" s="1"/>
  <c r="K5" i="3"/>
  <c r="J5" i="3"/>
  <c r="L9" i="3" l="1"/>
  <c r="L8" i="3"/>
  <c r="M9" i="3"/>
  <c r="M8" i="3"/>
  <c r="K8" i="3"/>
  <c r="J17" i="3"/>
  <c r="K18" i="3"/>
  <c r="K17" i="3"/>
  <c r="L18" i="3"/>
  <c r="L17" i="3"/>
  <c r="N8" i="3"/>
  <c r="J16" i="3"/>
  <c r="M17" i="3"/>
  <c r="L7" i="3"/>
  <c r="K16" i="3"/>
  <c r="M7" i="3"/>
  <c r="L16" i="3"/>
  <c r="K6" i="3"/>
  <c r="K9" i="3" s="1"/>
  <c r="J15" i="3"/>
  <c r="J18" i="3" s="1"/>
  <c r="K7" i="3" l="1"/>
  <c r="N26" i="2"/>
  <c r="M26" i="2"/>
  <c r="L26" i="2"/>
  <c r="N25" i="2"/>
  <c r="M25" i="2"/>
  <c r="L25" i="2" s="1"/>
  <c r="N24" i="2"/>
  <c r="L24" i="2" s="1"/>
  <c r="M24" i="2"/>
  <c r="N23" i="2"/>
  <c r="M23" i="2"/>
  <c r="L23" i="2"/>
  <c r="N22" i="2"/>
  <c r="L22" i="2" s="1"/>
  <c r="M22" i="2"/>
  <c r="N14" i="2"/>
  <c r="M14" i="2"/>
  <c r="L14" i="2"/>
  <c r="L15" i="2" s="1"/>
  <c r="L18" i="2" s="1"/>
  <c r="K14" i="2"/>
  <c r="K15" i="2" s="1"/>
  <c r="J14" i="2"/>
  <c r="J6" i="2"/>
  <c r="J7" i="2" s="1"/>
  <c r="N5" i="2"/>
  <c r="M5" i="2"/>
  <c r="M6" i="2" s="1"/>
  <c r="M9" i="2" s="1"/>
  <c r="L5" i="2"/>
  <c r="L6" i="2" s="1"/>
  <c r="K5" i="2"/>
  <c r="J5" i="2"/>
  <c r="J8" i="2" s="1"/>
  <c r="U173" i="1"/>
  <c r="T172" i="1"/>
  <c r="K18" i="2" l="1"/>
  <c r="K16" i="2"/>
  <c r="L9" i="2"/>
  <c r="L7" i="2"/>
  <c r="J9" i="2"/>
  <c r="N6" i="2"/>
  <c r="N9" i="2" s="1"/>
  <c r="L8" i="2"/>
  <c r="M15" i="2"/>
  <c r="M18" i="2" s="1"/>
  <c r="K17" i="2"/>
  <c r="M8" i="2"/>
  <c r="N15" i="2"/>
  <c r="L17" i="2"/>
  <c r="K6" i="2"/>
  <c r="K8" i="2" s="1"/>
  <c r="J15" i="2"/>
  <c r="M7" i="2"/>
  <c r="L16" i="2"/>
  <c r="X13" i="1"/>
  <c r="V174" i="1"/>
  <c r="V175" i="1"/>
  <c r="U174" i="1"/>
  <c r="V173" i="1"/>
  <c r="V172" i="1"/>
  <c r="U172" i="1"/>
  <c r="J18" i="2" l="1"/>
  <c r="J16" i="2"/>
  <c r="N7" i="2"/>
  <c r="M16" i="2"/>
  <c r="N17" i="2"/>
  <c r="N18" i="2"/>
  <c r="J17" i="2"/>
  <c r="K9" i="2"/>
  <c r="K7" i="2"/>
  <c r="M17" i="2"/>
  <c r="N16" i="2"/>
  <c r="N8" i="2"/>
  <c r="V176" i="1"/>
  <c r="T176" i="1" s="1"/>
  <c r="U176" i="1"/>
  <c r="T175" i="1"/>
  <c r="U175" i="1"/>
  <c r="T173" i="1"/>
  <c r="Z13" i="1"/>
  <c r="Y13" i="1" s="1"/>
  <c r="Z12" i="1"/>
  <c r="W12" i="1" s="1"/>
  <c r="X12" i="1"/>
  <c r="Z11" i="1"/>
  <c r="X11" i="1"/>
  <c r="Q10" i="1"/>
  <c r="S90" i="1"/>
  <c r="R90" i="1"/>
  <c r="Q90" i="1"/>
  <c r="P90" i="1"/>
  <c r="O90" i="1"/>
  <c r="S84" i="1"/>
  <c r="R84" i="1"/>
  <c r="Q84" i="1"/>
  <c r="P84" i="1"/>
  <c r="O84" i="1"/>
  <c r="O68" i="1"/>
  <c r="P68" i="1"/>
  <c r="Q68" i="1"/>
  <c r="R68" i="1"/>
  <c r="S68" i="1"/>
  <c r="S62" i="1"/>
  <c r="R62" i="1"/>
  <c r="Q62" i="1"/>
  <c r="P62" i="1"/>
  <c r="O62" i="1"/>
  <c r="S55" i="1"/>
  <c r="R55" i="1"/>
  <c r="Q55" i="1"/>
  <c r="P55" i="1"/>
  <c r="O55" i="1"/>
  <c r="S54" i="1"/>
  <c r="R54" i="1"/>
  <c r="Q54" i="1"/>
  <c r="Q61" i="1" s="1"/>
  <c r="Q76" i="1" s="1"/>
  <c r="P54" i="1"/>
  <c r="P61" i="1" s="1"/>
  <c r="O54" i="1"/>
  <c r="O19" i="1"/>
  <c r="O21" i="1" s="1"/>
  <c r="S23" i="1"/>
  <c r="R23" i="1"/>
  <c r="Q23" i="1"/>
  <c r="P23" i="1"/>
  <c r="O23" i="1"/>
  <c r="O20" i="1"/>
  <c r="S20" i="1"/>
  <c r="R20" i="1"/>
  <c r="Q20" i="1"/>
  <c r="P20" i="1"/>
  <c r="S11" i="1"/>
  <c r="R11" i="1"/>
  <c r="Q11" i="1"/>
  <c r="P11" i="1"/>
  <c r="O11" i="1"/>
  <c r="O14" i="1"/>
  <c r="O10" i="1"/>
  <c r="S19" i="1"/>
  <c r="R19" i="1"/>
  <c r="Q19" i="1"/>
  <c r="P19" i="1"/>
  <c r="P21" i="1" s="1"/>
  <c r="S22" i="1"/>
  <c r="R22" i="1"/>
  <c r="Q22" i="1"/>
  <c r="P22" i="1"/>
  <c r="O22" i="1"/>
  <c r="S14" i="1"/>
  <c r="S13" i="1"/>
  <c r="R13" i="1"/>
  <c r="Q13" i="1"/>
  <c r="P13" i="1"/>
  <c r="O13" i="1"/>
  <c r="S10" i="1"/>
  <c r="S12" i="1" s="1"/>
  <c r="R10" i="1"/>
  <c r="R12" i="1" s="1"/>
  <c r="P10" i="1"/>
  <c r="P12" i="1" s="1"/>
  <c r="R14" i="1"/>
  <c r="Q14" i="1"/>
  <c r="P14" i="1"/>
  <c r="S21" i="1"/>
  <c r="S43" i="1" s="1"/>
  <c r="R61" i="1" l="1"/>
  <c r="R98" i="1"/>
  <c r="R15" i="1"/>
  <c r="P98" i="1"/>
  <c r="O12" i="1"/>
  <c r="O34" i="1" s="1"/>
  <c r="Q21" i="1"/>
  <c r="Q43" i="1" s="1"/>
  <c r="S98" i="1"/>
  <c r="W11" i="1"/>
  <c r="P15" i="1"/>
  <c r="P18" i="1" s="1"/>
  <c r="P38" i="1" s="1"/>
  <c r="Y12" i="1"/>
  <c r="S34" i="1"/>
  <c r="P17" i="1"/>
  <c r="P37" i="1" s="1"/>
  <c r="P34" i="1"/>
  <c r="O43" i="1"/>
  <c r="O26" i="1"/>
  <c r="O46" i="1" s="1"/>
  <c r="O24" i="1"/>
  <c r="O27" i="1" s="1"/>
  <c r="O47" i="1" s="1"/>
  <c r="S15" i="1"/>
  <c r="S17" i="1" s="1"/>
  <c r="S37" i="1" s="1"/>
  <c r="R21" i="1"/>
  <c r="Q83" i="1"/>
  <c r="Q12" i="1"/>
  <c r="Q34" i="1" s="1"/>
  <c r="O61" i="1"/>
  <c r="O76" i="1" s="1"/>
  <c r="O83" i="1" s="1"/>
  <c r="S61" i="1"/>
  <c r="O98" i="1"/>
  <c r="Q98" i="1"/>
  <c r="Y11" i="1"/>
  <c r="W13" i="1"/>
  <c r="S24" i="1"/>
  <c r="Q15" i="1"/>
  <c r="P24" i="1"/>
  <c r="P26" i="1" s="1"/>
  <c r="P46" i="1" s="1"/>
  <c r="T174" i="1"/>
  <c r="R35" i="1"/>
  <c r="R18" i="1"/>
  <c r="R38" i="1" s="1"/>
  <c r="R17" i="1"/>
  <c r="R37" i="1" s="1"/>
  <c r="O15" i="1"/>
  <c r="S35" i="1"/>
  <c r="S18" i="1"/>
  <c r="S38" i="1" s="1"/>
  <c r="R43" i="1"/>
  <c r="R26" i="1"/>
  <c r="R46" i="1" s="1"/>
  <c r="O25" i="1"/>
  <c r="O45" i="1" s="1"/>
  <c r="S76" i="1"/>
  <c r="S83" i="1" s="1"/>
  <c r="S16" i="1"/>
  <c r="S36" i="1" s="1"/>
  <c r="Q77" i="1"/>
  <c r="P43" i="1"/>
  <c r="R16" i="1"/>
  <c r="R36" i="1" s="1"/>
  <c r="R24" i="1"/>
  <c r="R76" i="1"/>
  <c r="R77" i="1" s="1"/>
  <c r="P76" i="1"/>
  <c r="P83" i="1" s="1"/>
  <c r="R34" i="1"/>
  <c r="Q16" i="1" l="1"/>
  <c r="Q36" i="1" s="1"/>
  <c r="O44" i="1"/>
  <c r="Q24" i="1"/>
  <c r="Q27" i="1" s="1"/>
  <c r="Q47" i="1" s="1"/>
  <c r="P35" i="1"/>
  <c r="P16" i="1"/>
  <c r="P36" i="1" s="1"/>
  <c r="R83" i="1"/>
  <c r="S77" i="1"/>
  <c r="P77" i="1"/>
  <c r="O77" i="1"/>
  <c r="Q17" i="1"/>
  <c r="Q37" i="1" s="1"/>
  <c r="S44" i="1"/>
  <c r="S27" i="1"/>
  <c r="S47" i="1" s="1"/>
  <c r="P44" i="1"/>
  <c r="P27" i="1"/>
  <c r="P47" i="1" s="1"/>
  <c r="P25" i="1"/>
  <c r="P45" i="1" s="1"/>
  <c r="S26" i="1"/>
  <c r="S46" i="1" s="1"/>
  <c r="R44" i="1"/>
  <c r="R27" i="1"/>
  <c r="R47" i="1" s="1"/>
  <c r="R25" i="1"/>
  <c r="R45" i="1" s="1"/>
  <c r="O35" i="1"/>
  <c r="O18" i="1"/>
  <c r="O38" i="1" s="1"/>
  <c r="O16" i="1"/>
  <c r="O36" i="1" s="1"/>
  <c r="O17" i="1"/>
  <c r="O37" i="1" s="1"/>
  <c r="S25" i="1"/>
  <c r="S45" i="1" s="1"/>
  <c r="Q35" i="1"/>
  <c r="Q18" i="1"/>
  <c r="Q38" i="1" s="1"/>
  <c r="Q26" i="1"/>
  <c r="Q46" i="1" s="1"/>
  <c r="Q44" i="1" l="1"/>
  <c r="Q25" i="1"/>
  <c r="Q45" i="1" s="1"/>
</calcChain>
</file>

<file path=xl/sharedStrings.xml><?xml version="1.0" encoding="utf-8"?>
<sst xmlns="http://schemas.openxmlformats.org/spreadsheetml/2006/main" count="1993" uniqueCount="1298">
  <si>
    <t>B27016: HEALTH INSURANCE COVERAGE STATUS AND TYPE BY RATIO OF INCOME TO POVERTY LEVEL IN THE PAST 12 MONTHS BY AGE - Universe: Civilian noninstitutionalized population for whom poverty status is determined</t>
  </si>
  <si>
    <t>2015 American Community Survey 1-Year Estimates</t>
  </si>
  <si>
    <t/>
  </si>
  <si>
    <r>
      <rPr>
        <sz val="10"/>
        <color indexed="8"/>
        <rFont val="SansSerif"/>
      </rPr>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r>
  </si>
  <si>
    <r>
      <rPr>
        <sz val="10"/>
        <color indexed="8"/>
        <rFont val="SansSerif"/>
      </rPr>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r>
  </si>
  <si>
    <t>United States</t>
  </si>
  <si>
    <t>Texas</t>
  </si>
  <si>
    <t>Travis County, Texas</t>
  </si>
  <si>
    <t>Austin city, Texas</t>
  </si>
  <si>
    <t>Austin-Round Rock, TX Metro Area</t>
  </si>
  <si>
    <t>Estimate</t>
  </si>
  <si>
    <t>Margin of Error</t>
  </si>
  <si>
    <t>Total:</t>
  </si>
  <si>
    <t xml:space="preserve">  Under 0.50 of poverty threshold:</t>
  </si>
  <si>
    <t xml:space="preserve">    Under 18 years:</t>
  </si>
  <si>
    <t xml:space="preserve">      With health insurance coverage</t>
  </si>
  <si>
    <t xml:space="preserve">        With employer-based health insurance</t>
  </si>
  <si>
    <t xml:space="preserve">        With direct-purchase health insurance</t>
  </si>
  <si>
    <t xml:space="preserve">        With Medicare coverage</t>
  </si>
  <si>
    <t xml:space="preserve">        With Medicaid/means-tested public coverage</t>
  </si>
  <si>
    <t xml:space="preserve">      No health insurance coverage</t>
  </si>
  <si>
    <t xml:space="preserve">    18 to 64 years:</t>
  </si>
  <si>
    <t xml:space="preserve">    65 years and over:</t>
  </si>
  <si>
    <t xml:space="preserve">  0.50 to .99 of poverty threshold:</t>
  </si>
  <si>
    <t xml:space="preserve">  1.00 to 1.37 of poverty threshold:</t>
  </si>
  <si>
    <t xml:space="preserve">  1.38 to 1.49 of poverty threshold:</t>
  </si>
  <si>
    <t xml:space="preserve">  1.50 to 1.99 of poverty threshold:</t>
  </si>
  <si>
    <t xml:space="preserve">  2.00 to 2.49 of poverty threshold:</t>
  </si>
  <si>
    <t xml:space="preserve">  2.50 to 2.99 of poverty threshold:</t>
  </si>
  <si>
    <t xml:space="preserve">  3.00 to 3.99 of poverty threshold:</t>
  </si>
  <si>
    <t xml:space="preserve">  4.00 of poverty threshold and over:</t>
  </si>
  <si>
    <r>
      <rPr>
        <sz val="10"/>
        <color indexed="8"/>
        <rFont val="SansSerif"/>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r>
  </si>
  <si>
    <r>
      <rPr>
        <sz val="10"/>
        <color indexed="8"/>
        <rFont val="SansSerif"/>
      </rPr>
      <t>Logical coverage edits applying a rules-based assignment of Medicaid, Medicare and military health coverage were added as of 2009 -- please see http://www.census.gov/library/working-papers/2010/demo/coverage_edits_final.html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http://www.</t>
    </r>
  </si>
  <si>
    <r>
      <rPr>
        <sz val="10"/>
        <color indexed="8"/>
        <rFont val="SansSerif"/>
      </rPr>
      <t xml:space="preserve">census.gov/data/tables/time-series/acs/1-year-re-run-health-insurance.html. The health insurance coverage category names were modified in 2010. See http://www.census.gov/topics/health/health-insurance/about/glossary.html#par_textimage_18 for a list of the insurance type definitions.
</t>
    </r>
  </si>
  <si>
    <r>
      <rPr>
        <sz val="10"/>
        <color indexed="8"/>
        <rFont val="SansSerif"/>
      </rPr>
      <t xml:space="preserve">While the 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r>
  </si>
  <si>
    <r>
      <rPr>
        <sz val="10"/>
        <color indexed="8"/>
        <rFont val="SansSerif"/>
      </rPr>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r>
  </si>
  <si>
    <r>
      <rPr>
        <sz val="10"/>
        <color indexed="8"/>
        <rFont val="SansSerif"/>
      </rPr>
      <t xml:space="preserve">Source: U.S. Census Bureau, 2015 American Community Survey 1-Year Estimates
</t>
    </r>
  </si>
  <si>
    <r>
      <rPr>
        <sz val="10"/>
        <color indexed="8"/>
        <rFont val="SansSerif"/>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t>
    </r>
  </si>
  <si>
    <r>
      <rPr>
        <sz val="10"/>
        <color indexed="8"/>
        <rFont val="SansSerif"/>
      </rPr>
      <t xml:space="preserve">variability is not appropriate.
    7.  An 'N' entry in the estimate and margin of error columns indicates that data for this geographic area cannot be displayed because the number of sample cases is too small.
    8.  An '(X)' means that the estimate is not applicable or not available.
</t>
    </r>
  </si>
  <si>
    <t>US</t>
  </si>
  <si>
    <t>TX</t>
  </si>
  <si>
    <t xml:space="preserve">Travis </t>
  </si>
  <si>
    <t xml:space="preserve">Austin </t>
  </si>
  <si>
    <t>Austin MSA</t>
  </si>
  <si>
    <t>Unisured Low Income</t>
  </si>
  <si>
    <t>Total Low Income</t>
  </si>
  <si>
    <t>% Uninsured Low Income</t>
  </si>
  <si>
    <t>MOE Uninsured</t>
  </si>
  <si>
    <t>MOE Total Population</t>
  </si>
  <si>
    <t>MOE % Population</t>
  </si>
  <si>
    <t xml:space="preserve">Lower </t>
  </si>
  <si>
    <t>Upper</t>
  </si>
  <si>
    <t>CV</t>
  </si>
  <si>
    <t>Uninsured Non Low</t>
  </si>
  <si>
    <t>Total Non Low</t>
  </si>
  <si>
    <t>% Uninsured Non Low</t>
  </si>
  <si>
    <t>Lower</t>
  </si>
  <si>
    <t>MOE</t>
  </si>
  <si>
    <t>Percent</t>
  </si>
  <si>
    <t>Austin</t>
  </si>
  <si>
    <t>Travis County</t>
  </si>
  <si>
    <t>USA</t>
  </si>
  <si>
    <t>Non Low Income</t>
  </si>
  <si>
    <t>Low Income</t>
  </si>
  <si>
    <t>MOE Total Low Income Population</t>
  </si>
  <si>
    <t>Total Under 18</t>
  </si>
  <si>
    <t>Uninsured under 18</t>
  </si>
  <si>
    <t>Percentage Under 18</t>
  </si>
  <si>
    <t>MOE Population</t>
  </si>
  <si>
    <t>MOE% Population</t>
  </si>
  <si>
    <t>Uninsured 18-64</t>
  </si>
  <si>
    <t>Total 18-64</t>
  </si>
  <si>
    <t>Percentage 18-64</t>
  </si>
  <si>
    <t>18 to 64</t>
  </si>
  <si>
    <t>Total</t>
  </si>
  <si>
    <t>Uninsured</t>
  </si>
  <si>
    <t>% Uninsured</t>
  </si>
  <si>
    <t>18-64</t>
  </si>
  <si>
    <t>4x poverty &amp; up</t>
  </si>
  <si>
    <t>1-2x poverty</t>
  </si>
  <si>
    <t>&lt; poverty</t>
  </si>
  <si>
    <t>3 to 4x poverty</t>
  </si>
  <si>
    <t>2 to 3x poverty</t>
  </si>
  <si>
    <t>Travis County Uninsured by Age, 2015</t>
  </si>
  <si>
    <t>0 to17</t>
  </si>
  <si>
    <t>65 &amp; up</t>
  </si>
  <si>
    <t>Insured</t>
  </si>
  <si>
    <t>Travis County Working Age Adults With Employer Based Insurance</t>
  </si>
  <si>
    <t>Employer-based Insurance</t>
  </si>
  <si>
    <t>GEO_ID</t>
  </si>
  <si>
    <t>id</t>
  </si>
  <si>
    <t>0100000US</t>
  </si>
  <si>
    <t>0400000US48</t>
  </si>
  <si>
    <t>0500000US48453</t>
  </si>
  <si>
    <t>1600000US4805000</t>
  </si>
  <si>
    <t>310M300US12420</t>
  </si>
  <si>
    <t>NAME</t>
  </si>
  <si>
    <t>Geographic Area Name</t>
  </si>
  <si>
    <t>B27016_001E</t>
  </si>
  <si>
    <t>Estimate!!Total</t>
  </si>
  <si>
    <t>B27016_001M</t>
  </si>
  <si>
    <t>Margin of Error!!Total</t>
  </si>
  <si>
    <t>B27016_002E</t>
  </si>
  <si>
    <t>Estimate!!Total!!Under 0.50 of poverty threshold</t>
  </si>
  <si>
    <t>B27016_002M</t>
  </si>
  <si>
    <t>Margin of Error!!Total!!Under 0.50 of poverty threshold</t>
  </si>
  <si>
    <t>B27016_003E</t>
  </si>
  <si>
    <t>Estimate!!Total!!Under 0.50 of poverty threshold!!Under 19 years</t>
  </si>
  <si>
    <t>B27016_003M</t>
  </si>
  <si>
    <t>Margin of Error!!Total!!Under 0.50 of poverty threshold!!Under 19 years</t>
  </si>
  <si>
    <t>B27016_004E</t>
  </si>
  <si>
    <t>Estimate!!Total!!Under 0.50 of poverty threshold!!Under 19 years!!With health insurance coverage</t>
  </si>
  <si>
    <t>B27016_004M</t>
  </si>
  <si>
    <t>Margin of Error!!Total!!Under 0.50 of poverty threshold!!Under 19 years!!With health insurance coverage</t>
  </si>
  <si>
    <t>B27016_005E</t>
  </si>
  <si>
    <t>Estimate!!Total!!Under 0.50 of poverty threshold!!Under 19 years!!With health insurance coverage!!With employer-based health insurance</t>
  </si>
  <si>
    <t>B27016_005M</t>
  </si>
  <si>
    <t>Margin of Error!!Total!!Under 0.50 of poverty threshold!!Under 19 years!!With health insurance coverage!!With employer-based health insurance</t>
  </si>
  <si>
    <t>B27016_006E</t>
  </si>
  <si>
    <t>Estimate!!Total!!Under 0.50 of poverty threshold!!Under 19 years!!With health insurance coverage!!With direct-purchase health insurance</t>
  </si>
  <si>
    <t>B27016_006M</t>
  </si>
  <si>
    <t>Margin of Error!!Total!!Under 0.50 of poverty threshold!!Under 19 years!!With health insurance coverage!!With direct-purchase health insurance</t>
  </si>
  <si>
    <t>B27016_007E</t>
  </si>
  <si>
    <t>Estimate!!Total!!Under 0.50 of poverty threshold!!Under 19 years!!With health insurance coverage!!With Medicare coverage</t>
  </si>
  <si>
    <t>B27016_007M</t>
  </si>
  <si>
    <t>Margin of Error!!Total!!Under 0.50 of poverty threshold!!Under 19 years!!With health insurance coverage!!With Medicare coverage</t>
  </si>
  <si>
    <t>B27016_008E</t>
  </si>
  <si>
    <t>Estimate!!Total!!Under 0.50 of poverty threshold!!Under 19 years!!With health insurance coverage!!With Medicaid/means-tested public coverage</t>
  </si>
  <si>
    <t>B27016_008M</t>
  </si>
  <si>
    <t>Margin of Error!!Total!!Under 0.50 of poverty threshold!!Under 19 years!!With health insurance coverage!!With Medicaid/means-tested public coverage</t>
  </si>
  <si>
    <t>B27016_009E</t>
  </si>
  <si>
    <t>Estimate!!Total!!Under 0.50 of poverty threshold!!Under 19 years!!No health insurance coverage</t>
  </si>
  <si>
    <t>B27016_009M</t>
  </si>
  <si>
    <t>Margin of Error!!Total!!Under 0.50 of poverty threshold!!Under 19 years!!No health insurance coverage</t>
  </si>
  <si>
    <t>B27016_010E</t>
  </si>
  <si>
    <t>Estimate!!Total!!Under 0.50 of poverty threshold!!19 to 64 years</t>
  </si>
  <si>
    <t>19-64</t>
  </si>
  <si>
    <t>B27016_010M</t>
  </si>
  <si>
    <t>Margin of Error!!Total!!Under 0.50 of poverty threshold!!19 to 64 years</t>
  </si>
  <si>
    <t>B27016_011E</t>
  </si>
  <si>
    <t>Estimate!!Total!!Under 0.50 of poverty threshold!!19 to 64 years!!With health insurance coverage</t>
  </si>
  <si>
    <t>B27016_011M</t>
  </si>
  <si>
    <t>Margin of Error!!Total!!Under 0.50 of poverty threshold!!19 to 64 years!!With health insurance coverage</t>
  </si>
  <si>
    <t>B27016_012E</t>
  </si>
  <si>
    <t>Estimate!!Total!!Under 0.50 of poverty threshold!!19 to 64 years!!With health insurance coverage!!With employer-based health insurance</t>
  </si>
  <si>
    <t>B27016_012M</t>
  </si>
  <si>
    <t>Margin of Error!!Total!!Under 0.50 of poverty threshold!!19 to 64 years!!With health insurance coverage!!With employer-based health insurance</t>
  </si>
  <si>
    <t>B27016_013E</t>
  </si>
  <si>
    <t>Estimate!!Total!!Under 0.50 of poverty threshold!!19 to 64 years!!With health insurance coverage!!With direct-purchase health insurance</t>
  </si>
  <si>
    <t>B27016_013M</t>
  </si>
  <si>
    <t>Margin of Error!!Total!!Under 0.50 of poverty threshold!!19 to 64 years!!With health insurance coverage!!With direct-purchase health insurance</t>
  </si>
  <si>
    <t>B27016_014E</t>
  </si>
  <si>
    <t>Estimate!!Total!!Under 0.50 of poverty threshold!!19 to 64 years!!With health insurance coverage!!With Medicare coverage</t>
  </si>
  <si>
    <t>B27016_014M</t>
  </si>
  <si>
    <t>Margin of Error!!Total!!Under 0.50 of poverty threshold!!19 to 64 years!!With health insurance coverage!!With Medicare coverage</t>
  </si>
  <si>
    <t>B27016_015E</t>
  </si>
  <si>
    <t>Estimate!!Total!!Under 0.50 of poverty threshold!!19 to 64 years!!With health insurance coverage!!With Medicaid/means-tested public coverage</t>
  </si>
  <si>
    <t>B27016_015M</t>
  </si>
  <si>
    <t>Margin of Error!!Total!!Under 0.50 of poverty threshold!!19 to 64 years!!With health insurance coverage!!With Medicaid/means-tested public coverage</t>
  </si>
  <si>
    <t>B27016_016E</t>
  </si>
  <si>
    <t>Estimate!!Total!!Under 0.50 of poverty threshold!!19 to 64 years!!No health insurance coverage</t>
  </si>
  <si>
    <t>B27016_016M</t>
  </si>
  <si>
    <t>Margin of Error!!Total!!Under 0.50 of poverty threshold!!19 to 64 years!!No health insurance coverage</t>
  </si>
  <si>
    <t>B27016_017E</t>
  </si>
  <si>
    <t>Estimate!!Total!!Under 0.50 of poverty threshold!!65 years and over</t>
  </si>
  <si>
    <t>B27016_017M</t>
  </si>
  <si>
    <t>Margin of Error!!Total!!Under 0.50 of poverty threshold!!65 years and over</t>
  </si>
  <si>
    <t>B27016_018E</t>
  </si>
  <si>
    <t>Estimate!!Total!!Under 0.50 of poverty threshold!!65 years and over!!With health insurance coverage</t>
  </si>
  <si>
    <t>B27016_018M</t>
  </si>
  <si>
    <t>Margin of Error!!Total!!Under 0.50 of poverty threshold!!65 years and over!!With health insurance coverage</t>
  </si>
  <si>
    <t>B27016_019E</t>
  </si>
  <si>
    <t>Estimate!!Total!!Under 0.50 of poverty threshold!!65 years and over!!With health insurance coverage!!With employer-based health insurance</t>
  </si>
  <si>
    <t>B27016_019M</t>
  </si>
  <si>
    <t>Margin of Error!!Total!!Under 0.50 of poverty threshold!!65 years and over!!With health insurance coverage!!With employer-based health insurance</t>
  </si>
  <si>
    <t>B27016_020E</t>
  </si>
  <si>
    <t>Estimate!!Total!!Under 0.50 of poverty threshold!!65 years and over!!With health insurance coverage!!With direct-purchase health insurance</t>
  </si>
  <si>
    <t>B27016_020M</t>
  </si>
  <si>
    <t>Margin of Error!!Total!!Under 0.50 of poverty threshold!!65 years and over!!With health insurance coverage!!With direct-purchase health insurance</t>
  </si>
  <si>
    <t>B27016_021E</t>
  </si>
  <si>
    <t>Estimate!!Total!!Under 0.50 of poverty threshold!!65 years and over!!With health insurance coverage!!With Medicare coverage</t>
  </si>
  <si>
    <t>B27016_021M</t>
  </si>
  <si>
    <t>Margin of Error!!Total!!Under 0.50 of poverty threshold!!65 years and over!!With health insurance coverage!!With Medicare coverage</t>
  </si>
  <si>
    <t>B27016_022E</t>
  </si>
  <si>
    <t>Estimate!!Total!!Under 0.50 of poverty threshold!!65 years and over!!With health insurance coverage!!With Medicaid/means-tested public coverage</t>
  </si>
  <si>
    <t>B27016_022M</t>
  </si>
  <si>
    <t>Margin of Error!!Total!!Under 0.50 of poverty threshold!!65 years and over!!With health insurance coverage!!With Medicaid/means-tested public coverage</t>
  </si>
  <si>
    <t>B27016_023E</t>
  </si>
  <si>
    <t>Estimate!!Total!!Under 0.50 of poverty threshold!!65 years and over!!No health insurance coverage</t>
  </si>
  <si>
    <t>B27016_023M</t>
  </si>
  <si>
    <t>Margin of Error!!Total!!Under 0.50 of poverty threshold!!65 years and over!!No health insurance coverage</t>
  </si>
  <si>
    <t>B27016_024E</t>
  </si>
  <si>
    <t>Estimate!!Total!!0.50 to .99 of poverty threshold</t>
  </si>
  <si>
    <t>B27016_024M</t>
  </si>
  <si>
    <t>Margin of Error!!Total!!0.50 to .99 of poverty threshold</t>
  </si>
  <si>
    <t>B27016_025E</t>
  </si>
  <si>
    <t>Estimate!!Total!!0.50 to .99 of poverty threshold!!Under 19 years</t>
  </si>
  <si>
    <t>B27016_025M</t>
  </si>
  <si>
    <t>Margin of Error!!Total!!0.50 to .99 of poverty threshold!!Under 19 years</t>
  </si>
  <si>
    <t>B27016_026E</t>
  </si>
  <si>
    <t>Estimate!!Total!!0.50 to .99 of poverty threshold!!Under 19 years!!With health insurance coverage</t>
  </si>
  <si>
    <t>B27016_026M</t>
  </si>
  <si>
    <t>Margin of Error!!Total!!0.50 to .99 of poverty threshold!!Under 19 years!!With health insurance coverage</t>
  </si>
  <si>
    <t>B27016_027E</t>
  </si>
  <si>
    <t>Estimate!!Total!!0.50 to .99 of poverty threshold!!Under 19 years!!With health insurance coverage!!With employer-based health insurance</t>
  </si>
  <si>
    <t>B27016_027M</t>
  </si>
  <si>
    <t>Margin of Error!!Total!!0.50 to .99 of poverty threshold!!Under 19 years!!With health insurance coverage!!With employer-based health insurance</t>
  </si>
  <si>
    <t>B27016_028E</t>
  </si>
  <si>
    <t>Estimate!!Total!!0.50 to .99 of poverty threshold!!Under 19 years!!With health insurance coverage!!With direct-purchase health insurance</t>
  </si>
  <si>
    <t>B27016_028M</t>
  </si>
  <si>
    <t>Margin of Error!!Total!!0.50 to .99 of poverty threshold!!Under 19 years!!With health insurance coverage!!With direct-purchase health insurance</t>
  </si>
  <si>
    <t>B27016_029E</t>
  </si>
  <si>
    <t>Estimate!!Total!!0.50 to .99 of poverty threshold!!Under 19 years!!With health insurance coverage!!With Medicare coverage</t>
  </si>
  <si>
    <t>B27016_029M</t>
  </si>
  <si>
    <t>Margin of Error!!Total!!0.50 to .99 of poverty threshold!!Under 19 years!!With health insurance coverage!!With Medicare coverage</t>
  </si>
  <si>
    <t>B27016_030E</t>
  </si>
  <si>
    <t>Estimate!!Total!!0.50 to .99 of poverty threshold!!Under 19 years!!With health insurance coverage!!With Medicaid/means-tested public coverage</t>
  </si>
  <si>
    <t>B27016_030M</t>
  </si>
  <si>
    <t>Margin of Error!!Total!!0.50 to .99 of poverty threshold!!Under 19 years!!With health insurance coverage!!With Medicaid/means-tested public coverage</t>
  </si>
  <si>
    <t>B27016_031E</t>
  </si>
  <si>
    <t>Estimate!!Total!!0.50 to .99 of poverty threshold!!Under 19 years!!No health insurance coverage</t>
  </si>
  <si>
    <t>B27016_031M</t>
  </si>
  <si>
    <t>Margin of Error!!Total!!0.50 to .99 of poverty threshold!!Under 19 years!!No health insurance coverage</t>
  </si>
  <si>
    <t>B27016_032E</t>
  </si>
  <si>
    <t>Estimate!!Total!!0.50 to .99 of poverty threshold!!19 to 64 years</t>
  </si>
  <si>
    <t>B27016_032M</t>
  </si>
  <si>
    <t>Margin of Error!!Total!!0.50 to .99 of poverty threshold!!19 to 64 years</t>
  </si>
  <si>
    <t>B27016_033E</t>
  </si>
  <si>
    <t>Estimate!!Total!!0.50 to .99 of poverty threshold!!19 to 64 years!!With health insurance coverage</t>
  </si>
  <si>
    <t>B27016_033M</t>
  </si>
  <si>
    <t>Margin of Error!!Total!!0.50 to .99 of poverty threshold!!19 to 64 years!!With health insurance coverage</t>
  </si>
  <si>
    <t>B27016_034E</t>
  </si>
  <si>
    <t>Estimate!!Total!!0.50 to .99 of poverty threshold!!19 to 64 years!!With health insurance coverage!!With employer-based health insurance</t>
  </si>
  <si>
    <t>B27016_034M</t>
  </si>
  <si>
    <t>Margin of Error!!Total!!0.50 to .99 of poverty threshold!!19 to 64 years!!With health insurance coverage!!With employer-based health insurance</t>
  </si>
  <si>
    <t>B27016_035E</t>
  </si>
  <si>
    <t>Estimate!!Total!!0.50 to .99 of poverty threshold!!19 to 64 years!!With health insurance coverage!!With direct-purchase health insurance</t>
  </si>
  <si>
    <t>B27016_035M</t>
  </si>
  <si>
    <t>Margin of Error!!Total!!0.50 to .99 of poverty threshold!!19 to 64 years!!With health insurance coverage!!With direct-purchase health insurance</t>
  </si>
  <si>
    <t>B27016_036E</t>
  </si>
  <si>
    <t>Estimate!!Total!!0.50 to .99 of poverty threshold!!19 to 64 years!!With health insurance coverage!!With Medicare coverage</t>
  </si>
  <si>
    <t>B27016_036M</t>
  </si>
  <si>
    <t>Margin of Error!!Total!!0.50 to .99 of poverty threshold!!19 to 64 years!!With health insurance coverage!!With Medicare coverage</t>
  </si>
  <si>
    <t>B27016_037E</t>
  </si>
  <si>
    <t>Estimate!!Total!!0.50 to .99 of poverty threshold!!19 to 64 years!!With health insurance coverage!!With Medicaid/means-tested public coverage</t>
  </si>
  <si>
    <t>B27016_037M</t>
  </si>
  <si>
    <t>Margin of Error!!Total!!0.50 to .99 of poverty threshold!!19 to 64 years!!With health insurance coverage!!With Medicaid/means-tested public coverage</t>
  </si>
  <si>
    <t>B27016_038E</t>
  </si>
  <si>
    <t>Estimate!!Total!!0.50 to .99 of poverty threshold!!19 to 64 years!!No health insurance coverage</t>
  </si>
  <si>
    <t>B27016_038M</t>
  </si>
  <si>
    <t>Margin of Error!!Total!!0.50 to .99 of poverty threshold!!19 to 64 years!!No health insurance coverage</t>
  </si>
  <si>
    <t>B27016_039E</t>
  </si>
  <si>
    <t>Estimate!!Total!!0.50 to .99 of poverty threshold!!65 years and over</t>
  </si>
  <si>
    <t>B27016_039M</t>
  </si>
  <si>
    <t>Margin of Error!!Total!!0.50 to .99 of poverty threshold!!65 years and over</t>
  </si>
  <si>
    <t>B27016_040E</t>
  </si>
  <si>
    <t>Estimate!!Total!!0.50 to .99 of poverty threshold!!65 years and over!!With health insurance coverage</t>
  </si>
  <si>
    <t>B27016_040M</t>
  </si>
  <si>
    <t>Margin of Error!!Total!!0.50 to .99 of poverty threshold!!65 years and over!!With health insurance coverage</t>
  </si>
  <si>
    <t>B27016_041E</t>
  </si>
  <si>
    <t>Estimate!!Total!!0.50 to .99 of poverty threshold!!65 years and over!!With health insurance coverage!!With employer-based health insurance</t>
  </si>
  <si>
    <t>B27016_041M</t>
  </si>
  <si>
    <t>Margin of Error!!Total!!0.50 to .99 of poverty threshold!!65 years and over!!With health insurance coverage!!With employer-based health insurance</t>
  </si>
  <si>
    <t>B27016_042E</t>
  </si>
  <si>
    <t>Estimate!!Total!!0.50 to .99 of poverty threshold!!65 years and over!!With health insurance coverage!!With direct-purchase health insurance</t>
  </si>
  <si>
    <t>B27016_042M</t>
  </si>
  <si>
    <t>Margin of Error!!Total!!0.50 to .99 of poverty threshold!!65 years and over!!With health insurance coverage!!With direct-purchase health insurance</t>
  </si>
  <si>
    <t>B27016_043E</t>
  </si>
  <si>
    <t>Estimate!!Total!!0.50 to .99 of poverty threshold!!65 years and over!!With health insurance coverage!!With Medicare coverage</t>
  </si>
  <si>
    <t>B27016_043M</t>
  </si>
  <si>
    <t>Margin of Error!!Total!!0.50 to .99 of poverty threshold!!65 years and over!!With health insurance coverage!!With Medicare coverage</t>
  </si>
  <si>
    <t>B27016_044E</t>
  </si>
  <si>
    <t>Estimate!!Total!!0.50 to .99 of poverty threshold!!65 years and over!!With health insurance coverage!!With Medicaid/means-tested public coverage</t>
  </si>
  <si>
    <t>B27016_044M</t>
  </si>
  <si>
    <t>Margin of Error!!Total!!0.50 to .99 of poverty threshold!!65 years and over!!With health insurance coverage!!With Medicaid/means-tested public coverage</t>
  </si>
  <si>
    <t>B27016_045E</t>
  </si>
  <si>
    <t>Estimate!!Total!!0.50 to .99 of poverty threshold!!65 years and over!!No health insurance coverage</t>
  </si>
  <si>
    <t>B27016_045M</t>
  </si>
  <si>
    <t>Margin of Error!!Total!!0.50 to .99 of poverty threshold!!65 years and over!!No health insurance coverage</t>
  </si>
  <si>
    <t>B27016_046E</t>
  </si>
  <si>
    <t>Estimate!!Total!!1.00 to 1.37 of poverty threshold</t>
  </si>
  <si>
    <t>B27016_046M</t>
  </si>
  <si>
    <t>Margin of Error!!Total!!1.00 to 1.37 of poverty threshold</t>
  </si>
  <si>
    <t>B27016_047E</t>
  </si>
  <si>
    <t>Estimate!!Total!!1.00 to 1.37 of poverty threshold!!Under 19 years</t>
  </si>
  <si>
    <t>B27016_047M</t>
  </si>
  <si>
    <t>Margin of Error!!Total!!1.00 to 1.37 of poverty threshold!!Under 19 years</t>
  </si>
  <si>
    <t>B27016_048E</t>
  </si>
  <si>
    <t>Estimate!!Total!!1.00 to 1.37 of poverty threshold!!Under 19 years!!With health insurance coverage</t>
  </si>
  <si>
    <t>B27016_048M</t>
  </si>
  <si>
    <t>Margin of Error!!Total!!1.00 to 1.37 of poverty threshold!!Under 19 years!!With health insurance coverage</t>
  </si>
  <si>
    <t>B27016_049E</t>
  </si>
  <si>
    <t>Estimate!!Total!!1.00 to 1.37 of poverty threshold!!Under 19 years!!With health insurance coverage!!With employer-based health insurance</t>
  </si>
  <si>
    <t>B27016_049M</t>
  </si>
  <si>
    <t>Margin of Error!!Total!!1.00 to 1.37 of poverty threshold!!Under 19 years!!With health insurance coverage!!With employer-based health insurance</t>
  </si>
  <si>
    <t>B27016_050E</t>
  </si>
  <si>
    <t>Estimate!!Total!!1.00 to 1.37 of poverty threshold!!Under 19 years!!With health insurance coverage!!With direct-purchase health insurance</t>
  </si>
  <si>
    <t>B27016_050M</t>
  </si>
  <si>
    <t>Margin of Error!!Total!!1.00 to 1.37 of poverty threshold!!Under 19 years!!With health insurance coverage!!With direct-purchase health insurance</t>
  </si>
  <si>
    <t>B27016_051E</t>
  </si>
  <si>
    <t>Estimate!!Total!!1.00 to 1.37 of poverty threshold!!Under 19 years!!With health insurance coverage!!With Medicare coverage</t>
  </si>
  <si>
    <t>B27016_051M</t>
  </si>
  <si>
    <t>Margin of Error!!Total!!1.00 to 1.37 of poverty threshold!!Under 19 years!!With health insurance coverage!!With Medicare coverage</t>
  </si>
  <si>
    <t>B27016_052E</t>
  </si>
  <si>
    <t>Estimate!!Total!!1.00 to 1.37 of poverty threshold!!Under 19 years!!With health insurance coverage!!With Medicaid/means-tested public coverage</t>
  </si>
  <si>
    <t>B27016_052M</t>
  </si>
  <si>
    <t>Margin of Error!!Total!!1.00 to 1.37 of poverty threshold!!Under 19 years!!With health insurance coverage!!With Medicaid/means-tested public coverage</t>
  </si>
  <si>
    <t>B27016_053E</t>
  </si>
  <si>
    <t>Estimate!!Total!!1.00 to 1.37 of poverty threshold!!Under 19 years!!No health insurance coverage</t>
  </si>
  <si>
    <t>B27016_053M</t>
  </si>
  <si>
    <t>Margin of Error!!Total!!1.00 to 1.37 of poverty threshold!!Under 19 years!!No health insurance coverage</t>
  </si>
  <si>
    <t>B27016_054E</t>
  </si>
  <si>
    <t>Estimate!!Total!!1.00 to 1.37 of poverty threshold!!19 to 64 years</t>
  </si>
  <si>
    <t>B27016_054M</t>
  </si>
  <si>
    <t>Margin of Error!!Total!!1.00 to 1.37 of poverty threshold!!19 to 64 years</t>
  </si>
  <si>
    <t>B27016_055E</t>
  </si>
  <si>
    <t>Estimate!!Total!!1.00 to 1.37 of poverty threshold!!19 to 64 years!!With health insurance coverage</t>
  </si>
  <si>
    <t>B27016_055M</t>
  </si>
  <si>
    <t>Margin of Error!!Total!!1.00 to 1.37 of poverty threshold!!19 to 64 years!!With health insurance coverage</t>
  </si>
  <si>
    <t>B27016_056E</t>
  </si>
  <si>
    <t>Estimate!!Total!!1.00 to 1.37 of poverty threshold!!19 to 64 years!!With health insurance coverage!!With employer-based health insurance</t>
  </si>
  <si>
    <t>B27016_056M</t>
  </si>
  <si>
    <t>Margin of Error!!Total!!1.00 to 1.37 of poverty threshold!!19 to 64 years!!With health insurance coverage!!With employer-based health insurance</t>
  </si>
  <si>
    <t>B27016_057E</t>
  </si>
  <si>
    <t>Estimate!!Total!!1.00 to 1.37 of poverty threshold!!19 to 64 years!!With health insurance coverage!!With direct-purchase health insurance</t>
  </si>
  <si>
    <t>B27016_057M</t>
  </si>
  <si>
    <t>Margin of Error!!Total!!1.00 to 1.37 of poverty threshold!!19 to 64 years!!With health insurance coverage!!With direct-purchase health insurance</t>
  </si>
  <si>
    <t>B27016_058E</t>
  </si>
  <si>
    <t>Estimate!!Total!!1.00 to 1.37 of poverty threshold!!19 to 64 years!!With health insurance coverage!!With Medicare coverage</t>
  </si>
  <si>
    <t>B27016_058M</t>
  </si>
  <si>
    <t>Margin of Error!!Total!!1.00 to 1.37 of poverty threshold!!19 to 64 years!!With health insurance coverage!!With Medicare coverage</t>
  </si>
  <si>
    <t>B27016_059E</t>
  </si>
  <si>
    <t>Estimate!!Total!!1.00 to 1.37 of poverty threshold!!19 to 64 years!!With health insurance coverage!!With Medicaid/means-tested public coverage</t>
  </si>
  <si>
    <t>B27016_059M</t>
  </si>
  <si>
    <t>Margin of Error!!Total!!1.00 to 1.37 of poverty threshold!!19 to 64 years!!With health insurance coverage!!With Medicaid/means-tested public coverage</t>
  </si>
  <si>
    <t>B27016_060E</t>
  </si>
  <si>
    <t>Estimate!!Total!!1.00 to 1.37 of poverty threshold!!19 to 64 years!!No health insurance coverage</t>
  </si>
  <si>
    <t>B27016_060M</t>
  </si>
  <si>
    <t>Margin of Error!!Total!!1.00 to 1.37 of poverty threshold!!19 to 64 years!!No health insurance coverage</t>
  </si>
  <si>
    <t>B27016_061E</t>
  </si>
  <si>
    <t>Estimate!!Total!!1.00 to 1.37 of poverty threshold!!65 years and over</t>
  </si>
  <si>
    <t>B27016_061M</t>
  </si>
  <si>
    <t>Margin of Error!!Total!!1.00 to 1.37 of poverty threshold!!65 years and over</t>
  </si>
  <si>
    <t>B27016_062E</t>
  </si>
  <si>
    <t>Estimate!!Total!!1.00 to 1.37 of poverty threshold!!65 years and over!!With health insurance coverage</t>
  </si>
  <si>
    <t>B27016_062M</t>
  </si>
  <si>
    <t>Margin of Error!!Total!!1.00 to 1.37 of poverty threshold!!65 years and over!!With health insurance coverage</t>
  </si>
  <si>
    <t>B27016_063E</t>
  </si>
  <si>
    <t>Estimate!!Total!!1.00 to 1.37 of poverty threshold!!65 years and over!!With health insurance coverage!!With employer-based health insurance</t>
  </si>
  <si>
    <t>B27016_063M</t>
  </si>
  <si>
    <t>Margin of Error!!Total!!1.00 to 1.37 of poverty threshold!!65 years and over!!With health insurance coverage!!With employer-based health insurance</t>
  </si>
  <si>
    <t>B27016_064E</t>
  </si>
  <si>
    <t>Estimate!!Total!!1.00 to 1.37 of poverty threshold!!65 years and over!!With health insurance coverage!!With direct-purchase health insurance</t>
  </si>
  <si>
    <t>B27016_064M</t>
  </si>
  <si>
    <t>Margin of Error!!Total!!1.00 to 1.37 of poverty threshold!!65 years and over!!With health insurance coverage!!With direct-purchase health insurance</t>
  </si>
  <si>
    <t>B27016_065E</t>
  </si>
  <si>
    <t>Estimate!!Total!!1.00 to 1.37 of poverty threshold!!65 years and over!!With health insurance coverage!!With Medicare coverage</t>
  </si>
  <si>
    <t>B27016_065M</t>
  </si>
  <si>
    <t>Margin of Error!!Total!!1.00 to 1.37 of poverty threshold!!65 years and over!!With health insurance coverage!!With Medicare coverage</t>
  </si>
  <si>
    <t>B27016_066E</t>
  </si>
  <si>
    <t>Estimate!!Total!!1.00 to 1.37 of poverty threshold!!65 years and over!!With health insurance coverage!!With Medicaid/means-tested public coverage</t>
  </si>
  <si>
    <t>B27016_066M</t>
  </si>
  <si>
    <t>Margin of Error!!Total!!1.00 to 1.37 of poverty threshold!!65 years and over!!With health insurance coverage!!With Medicaid/means-tested public coverage</t>
  </si>
  <si>
    <t>B27016_067E</t>
  </si>
  <si>
    <t>Estimate!!Total!!1.00 to 1.37 of poverty threshold!!65 years and over!!No health insurance coverage</t>
  </si>
  <si>
    <t>B27016_067M</t>
  </si>
  <si>
    <t>Margin of Error!!Total!!1.00 to 1.37 of poverty threshold!!65 years and over!!No health insurance coverage</t>
  </si>
  <si>
    <t>B27016_068E</t>
  </si>
  <si>
    <t>Estimate!!Total!!1.38 to 1.49 of poverty threshold</t>
  </si>
  <si>
    <t>B27016_068M</t>
  </si>
  <si>
    <t>Margin of Error!!Total!!1.38 to 1.49 of poverty threshold</t>
  </si>
  <si>
    <t>B27016_069E</t>
  </si>
  <si>
    <t>Estimate!!Total!!1.38 to 1.49 of poverty threshold!!Under 19 years</t>
  </si>
  <si>
    <t>B27016_069M</t>
  </si>
  <si>
    <t>Margin of Error!!Total!!1.38 to 1.49 of poverty threshold!!Under 19 years</t>
  </si>
  <si>
    <t>B27016_070E</t>
  </si>
  <si>
    <t>Estimate!!Total!!1.38 to 1.49 of poverty threshold!!Under 19 years!!With health insurance coverage</t>
  </si>
  <si>
    <t>B27016_070M</t>
  </si>
  <si>
    <t>Margin of Error!!Total!!1.38 to 1.49 of poverty threshold!!Under 19 years!!With health insurance coverage</t>
  </si>
  <si>
    <t>B27016_071E</t>
  </si>
  <si>
    <t>Estimate!!Total!!1.38 to 1.49 of poverty threshold!!Under 19 years!!With health insurance coverage!!With employer-based health insurance</t>
  </si>
  <si>
    <t>B27016_071M</t>
  </si>
  <si>
    <t>Margin of Error!!Total!!1.38 to 1.49 of poverty threshold!!Under 19 years!!With health insurance coverage!!With employer-based health insurance</t>
  </si>
  <si>
    <t>B27016_072E</t>
  </si>
  <si>
    <t>Estimate!!Total!!1.38 to 1.49 of poverty threshold!!Under 19 years!!With health insurance coverage!!With direct-purchase health insurance</t>
  </si>
  <si>
    <t>B27016_072M</t>
  </si>
  <si>
    <t>Margin of Error!!Total!!1.38 to 1.49 of poverty threshold!!Under 19 years!!With health insurance coverage!!With direct-purchase health insurance</t>
  </si>
  <si>
    <t>B27016_073E</t>
  </si>
  <si>
    <t>Estimate!!Total!!1.38 to 1.49 of poverty threshold!!Under 19 years!!With health insurance coverage!!With Medicare coverage</t>
  </si>
  <si>
    <t>B27016_073M</t>
  </si>
  <si>
    <t>Margin of Error!!Total!!1.38 to 1.49 of poverty threshold!!Under 19 years!!With health insurance coverage!!With Medicare coverage</t>
  </si>
  <si>
    <t>B27016_074E</t>
  </si>
  <si>
    <t>Estimate!!Total!!1.38 to 1.49 of poverty threshold!!Under 19 years!!With health insurance coverage!!With Medicaid/means-tested public coverage</t>
  </si>
  <si>
    <t>B27016_074M</t>
  </si>
  <si>
    <t>Margin of Error!!Total!!1.38 to 1.49 of poverty threshold!!Under 19 years!!With health insurance coverage!!With Medicaid/means-tested public coverage</t>
  </si>
  <si>
    <t>B27016_075E</t>
  </si>
  <si>
    <t>Estimate!!Total!!1.38 to 1.49 of poverty threshold!!Under 19 years!!No health insurance coverage</t>
  </si>
  <si>
    <t>B27016_075M</t>
  </si>
  <si>
    <t>Margin of Error!!Total!!1.38 to 1.49 of poverty threshold!!Under 19 years!!No health insurance coverage</t>
  </si>
  <si>
    <t>B27016_076E</t>
  </si>
  <si>
    <t>Estimate!!Total!!1.38 to 1.49 of poverty threshold!!19 to 64 years</t>
  </si>
  <si>
    <t>B27016_076M</t>
  </si>
  <si>
    <t>Margin of Error!!Total!!1.38 to 1.49 of poverty threshold!!19 to 64 years</t>
  </si>
  <si>
    <t>B27016_077E</t>
  </si>
  <si>
    <t>Estimate!!Total!!1.38 to 1.49 of poverty threshold!!19 to 64 years!!With health insurance coverage</t>
  </si>
  <si>
    <t>B27016_077M</t>
  </si>
  <si>
    <t>Margin of Error!!Total!!1.38 to 1.49 of poverty threshold!!19 to 64 years!!With health insurance coverage</t>
  </si>
  <si>
    <t>B27016_078E</t>
  </si>
  <si>
    <t>Estimate!!Total!!1.38 to 1.49 of poverty threshold!!19 to 64 years!!With health insurance coverage!!With employer-based health insurance</t>
  </si>
  <si>
    <t>B27016_078M</t>
  </si>
  <si>
    <t>Margin of Error!!Total!!1.38 to 1.49 of poverty threshold!!19 to 64 years!!With health insurance coverage!!With employer-based health insurance</t>
  </si>
  <si>
    <t>B27016_079E</t>
  </si>
  <si>
    <t>Estimate!!Total!!1.38 to 1.49 of poverty threshold!!19 to 64 years!!With health insurance coverage!!With direct-purchase health insurance</t>
  </si>
  <si>
    <t>B27016_079M</t>
  </si>
  <si>
    <t>Margin of Error!!Total!!1.38 to 1.49 of poverty threshold!!19 to 64 years!!With health insurance coverage!!With direct-purchase health insurance</t>
  </si>
  <si>
    <t>B27016_080E</t>
  </si>
  <si>
    <t>Estimate!!Total!!1.38 to 1.49 of poverty threshold!!19 to 64 years!!With health insurance coverage!!With Medicare coverage</t>
  </si>
  <si>
    <t>B27016_080M</t>
  </si>
  <si>
    <t>Margin of Error!!Total!!1.38 to 1.49 of poverty threshold!!19 to 64 years!!With health insurance coverage!!With Medicare coverage</t>
  </si>
  <si>
    <t>B27016_081E</t>
  </si>
  <si>
    <t>Estimate!!Total!!1.38 to 1.49 of poverty threshold!!19 to 64 years!!With health insurance coverage!!With Medicaid/means-tested public coverage</t>
  </si>
  <si>
    <t>B27016_081M</t>
  </si>
  <si>
    <t>Margin of Error!!Total!!1.38 to 1.49 of poverty threshold!!19 to 64 years!!With health insurance coverage!!With Medicaid/means-tested public coverage</t>
  </si>
  <si>
    <t>B27016_082E</t>
  </si>
  <si>
    <t>Estimate!!Total!!1.38 to 1.49 of poverty threshold!!19 to 64 years!!No health insurance coverage</t>
  </si>
  <si>
    <t>B27016_082M</t>
  </si>
  <si>
    <t>Margin of Error!!Total!!1.38 to 1.49 of poverty threshold!!19 to 64 years!!No health insurance coverage</t>
  </si>
  <si>
    <t>B27016_083E</t>
  </si>
  <si>
    <t>Estimate!!Total!!1.38 to 1.49 of poverty threshold!!65 years and over</t>
  </si>
  <si>
    <t>B27016_083M</t>
  </si>
  <si>
    <t>Margin of Error!!Total!!1.38 to 1.49 of poverty threshold!!65 years and over</t>
  </si>
  <si>
    <t>B27016_084E</t>
  </si>
  <si>
    <t>Estimate!!Total!!1.38 to 1.49 of poverty threshold!!65 years and over!!With health insurance coverage</t>
  </si>
  <si>
    <t>B27016_084M</t>
  </si>
  <si>
    <t>Margin of Error!!Total!!1.38 to 1.49 of poverty threshold!!65 years and over!!With health insurance coverage</t>
  </si>
  <si>
    <t>B27016_085E</t>
  </si>
  <si>
    <t>Estimate!!Total!!1.38 to 1.49 of poverty threshold!!65 years and over!!With health insurance coverage!!With employer-based health insurance</t>
  </si>
  <si>
    <t>B27016_085M</t>
  </si>
  <si>
    <t>Margin of Error!!Total!!1.38 to 1.49 of poverty threshold!!65 years and over!!With health insurance coverage!!With employer-based health insurance</t>
  </si>
  <si>
    <t>B27016_086E</t>
  </si>
  <si>
    <t>Estimate!!Total!!1.38 to 1.49 of poverty threshold!!65 years and over!!With health insurance coverage!!With direct-purchase health insurance</t>
  </si>
  <si>
    <t>B27016_086M</t>
  </si>
  <si>
    <t>Margin of Error!!Total!!1.38 to 1.49 of poverty threshold!!65 years and over!!With health insurance coverage!!With direct-purchase health insurance</t>
  </si>
  <si>
    <t>B27016_087E</t>
  </si>
  <si>
    <t>Estimate!!Total!!1.38 to 1.49 of poverty threshold!!65 years and over!!With health insurance coverage!!With Medicare coverage</t>
  </si>
  <si>
    <t>B27016_087M</t>
  </si>
  <si>
    <t>Margin of Error!!Total!!1.38 to 1.49 of poverty threshold!!65 years and over!!With health insurance coverage!!With Medicare coverage</t>
  </si>
  <si>
    <t>B27016_088E</t>
  </si>
  <si>
    <t>Estimate!!Total!!1.38 to 1.49 of poverty threshold!!65 years and over!!With health insurance coverage!!With Medicaid/means-tested public coverage</t>
  </si>
  <si>
    <t>B27016_088M</t>
  </si>
  <si>
    <t>Margin of Error!!Total!!1.38 to 1.49 of poverty threshold!!65 years and over!!With health insurance coverage!!With Medicaid/means-tested public coverage</t>
  </si>
  <si>
    <t>B27016_089E</t>
  </si>
  <si>
    <t>Estimate!!Total!!1.38 to 1.49 of poverty threshold!!65 years and over!!No health insurance coverage</t>
  </si>
  <si>
    <t>B27016_089M</t>
  </si>
  <si>
    <t>Margin of Error!!Total!!1.38 to 1.49 of poverty threshold!!65 years and over!!No health insurance coverage</t>
  </si>
  <si>
    <t>B27016_090E</t>
  </si>
  <si>
    <t>Estimate!!Total!!1.50 to 1.99 of poverty threshold</t>
  </si>
  <si>
    <t>B27016_090M</t>
  </si>
  <si>
    <t>Margin of Error!!Total!!1.50 to 1.99 of poverty threshold</t>
  </si>
  <si>
    <t>B27016_091E</t>
  </si>
  <si>
    <t>Estimate!!Total!!1.50 to 1.99 of poverty threshold!!Under 19 years</t>
  </si>
  <si>
    <t>B27016_091M</t>
  </si>
  <si>
    <t>Margin of Error!!Total!!1.50 to 1.99 of poverty threshold!!Under 19 years</t>
  </si>
  <si>
    <t>B27016_092E</t>
  </si>
  <si>
    <t>Estimate!!Total!!1.50 to 1.99 of poverty threshold!!Under 19 years!!With health insurance coverage</t>
  </si>
  <si>
    <t>B27016_092M</t>
  </si>
  <si>
    <t>Margin of Error!!Total!!1.50 to 1.99 of poverty threshold!!Under 19 years!!With health insurance coverage</t>
  </si>
  <si>
    <t>B27016_093E</t>
  </si>
  <si>
    <t>Estimate!!Total!!1.50 to 1.99 of poverty threshold!!Under 19 years!!With health insurance coverage!!With employer-based health insurance</t>
  </si>
  <si>
    <t>B27016_093M</t>
  </si>
  <si>
    <t>Margin of Error!!Total!!1.50 to 1.99 of poverty threshold!!Under 19 years!!With health insurance coverage!!With employer-based health insurance</t>
  </si>
  <si>
    <t>B27016_094E</t>
  </si>
  <si>
    <t>Estimate!!Total!!1.50 to 1.99 of poverty threshold!!Under 19 years!!With health insurance coverage!!With direct-purchase health insurance</t>
  </si>
  <si>
    <t>B27016_094M</t>
  </si>
  <si>
    <t>Margin of Error!!Total!!1.50 to 1.99 of poverty threshold!!Under 19 years!!With health insurance coverage!!With direct-purchase health insurance</t>
  </si>
  <si>
    <t>B27016_095E</t>
  </si>
  <si>
    <t>Estimate!!Total!!1.50 to 1.99 of poverty threshold!!Under 19 years!!With health insurance coverage!!With Medicare coverage</t>
  </si>
  <si>
    <t>B27016_095M</t>
  </si>
  <si>
    <t>Margin of Error!!Total!!1.50 to 1.99 of poverty threshold!!Under 19 years!!With health insurance coverage!!With Medicare coverage</t>
  </si>
  <si>
    <t>B27016_096E</t>
  </si>
  <si>
    <t>Estimate!!Total!!1.50 to 1.99 of poverty threshold!!Under 19 years!!With health insurance coverage!!With Medicaid/means-tested public coverage</t>
  </si>
  <si>
    <t>B27016_096M</t>
  </si>
  <si>
    <t>Margin of Error!!Total!!1.50 to 1.99 of poverty threshold!!Under 19 years!!With health insurance coverage!!With Medicaid/means-tested public coverage</t>
  </si>
  <si>
    <t>B27016_097E</t>
  </si>
  <si>
    <t>Estimate!!Total!!1.50 to 1.99 of poverty threshold!!Under 19 years!!No health insurance coverage</t>
  </si>
  <si>
    <t>B27016_097M</t>
  </si>
  <si>
    <t>Margin of Error!!Total!!1.50 to 1.99 of poverty threshold!!Under 19 years!!No health insurance coverage</t>
  </si>
  <si>
    <t>B27016_098E</t>
  </si>
  <si>
    <t>Estimate!!Total!!1.50 to 1.99 of poverty threshold!!19 to 64 years</t>
  </si>
  <si>
    <t>B27016_098M</t>
  </si>
  <si>
    <t>Margin of Error!!Total!!1.50 to 1.99 of poverty threshold!!19 to 64 years</t>
  </si>
  <si>
    <t>B27016_099E</t>
  </si>
  <si>
    <t>Estimate!!Total!!1.50 to 1.99 of poverty threshold!!19 to 64 years!!With health insurance coverage</t>
  </si>
  <si>
    <t>B27016_099M</t>
  </si>
  <si>
    <t>Margin of Error!!Total!!1.50 to 1.99 of poverty threshold!!19 to 64 years!!With health insurance coverage</t>
  </si>
  <si>
    <t>B27016_100E</t>
  </si>
  <si>
    <t>Estimate!!Total!!1.50 to 1.99 of poverty threshold!!19 to 64 years!!With health insurance coverage!!With employer-based health insurance</t>
  </si>
  <si>
    <t>B27016_100M</t>
  </si>
  <si>
    <t>Margin of Error!!Total!!1.50 to 1.99 of poverty threshold!!19 to 64 years!!With health insurance coverage!!With employer-based health insurance</t>
  </si>
  <si>
    <t>B27016_101E</t>
  </si>
  <si>
    <t>Estimate!!Total!!1.50 to 1.99 of poverty threshold!!19 to 64 years!!With health insurance coverage!!With direct-purchase health insurance</t>
  </si>
  <si>
    <t>B27016_101M</t>
  </si>
  <si>
    <t>Margin of Error!!Total!!1.50 to 1.99 of poverty threshold!!19 to 64 years!!With health insurance coverage!!With direct-purchase health insurance</t>
  </si>
  <si>
    <t>B27016_102E</t>
  </si>
  <si>
    <t>Estimate!!Total!!1.50 to 1.99 of poverty threshold!!19 to 64 years!!With health insurance coverage!!With Medicare coverage</t>
  </si>
  <si>
    <t>B27016_102M</t>
  </si>
  <si>
    <t>Margin of Error!!Total!!1.50 to 1.99 of poverty threshold!!19 to 64 years!!With health insurance coverage!!With Medicare coverage</t>
  </si>
  <si>
    <t>B27016_103E</t>
  </si>
  <si>
    <t>Estimate!!Total!!1.50 to 1.99 of poverty threshold!!19 to 64 years!!With health insurance coverage!!With Medicaid/means-tested public coverage</t>
  </si>
  <si>
    <t>B27016_103M</t>
  </si>
  <si>
    <t>Margin of Error!!Total!!1.50 to 1.99 of poverty threshold!!19 to 64 years!!With health insurance coverage!!With Medicaid/means-tested public coverage</t>
  </si>
  <si>
    <t>B27016_104E</t>
  </si>
  <si>
    <t>Estimate!!Total!!1.50 to 1.99 of poverty threshold!!19 to 64 years!!No health insurance coverage</t>
  </si>
  <si>
    <t>B27016_104M</t>
  </si>
  <si>
    <t>Margin of Error!!Total!!1.50 to 1.99 of poverty threshold!!19 to 64 years!!No health insurance coverage</t>
  </si>
  <si>
    <t>B27016_105E</t>
  </si>
  <si>
    <t>Estimate!!Total!!1.50 to 1.99 of poverty threshold!!65 years and over</t>
  </si>
  <si>
    <t>B27016_105M</t>
  </si>
  <si>
    <t>Margin of Error!!Total!!1.50 to 1.99 of poverty threshold!!65 years and over</t>
  </si>
  <si>
    <t>B27016_106E</t>
  </si>
  <si>
    <t>Estimate!!Total!!1.50 to 1.99 of poverty threshold!!65 years and over!!With health insurance coverage</t>
  </si>
  <si>
    <t>B27016_106M</t>
  </si>
  <si>
    <t>Margin of Error!!Total!!1.50 to 1.99 of poverty threshold!!65 years and over!!With health insurance coverage</t>
  </si>
  <si>
    <t>B27016_107E</t>
  </si>
  <si>
    <t>Estimate!!Total!!1.50 to 1.99 of poverty threshold!!65 years and over!!With health insurance coverage!!With employer-based health insurance</t>
  </si>
  <si>
    <t>B27016_107M</t>
  </si>
  <si>
    <t>Margin of Error!!Total!!1.50 to 1.99 of poverty threshold!!65 years and over!!With health insurance coverage!!With employer-based health insurance</t>
  </si>
  <si>
    <t>B27016_108E</t>
  </si>
  <si>
    <t>Estimate!!Total!!1.50 to 1.99 of poverty threshold!!65 years and over!!With health insurance coverage!!With direct-purchase health insurance</t>
  </si>
  <si>
    <t>B27016_108M</t>
  </si>
  <si>
    <t>Margin of Error!!Total!!1.50 to 1.99 of poverty threshold!!65 years and over!!With health insurance coverage!!With direct-purchase health insurance</t>
  </si>
  <si>
    <t>B27016_109E</t>
  </si>
  <si>
    <t>Estimate!!Total!!1.50 to 1.99 of poverty threshold!!65 years and over!!With health insurance coverage!!With Medicare coverage</t>
  </si>
  <si>
    <t>B27016_109M</t>
  </si>
  <si>
    <t>Margin of Error!!Total!!1.50 to 1.99 of poverty threshold!!65 years and over!!With health insurance coverage!!With Medicare coverage</t>
  </si>
  <si>
    <t>B27016_110E</t>
  </si>
  <si>
    <t>Estimate!!Total!!1.50 to 1.99 of poverty threshold!!65 years and over!!With health insurance coverage!!With Medicaid/means-tested public coverage</t>
  </si>
  <si>
    <t>B27016_110M</t>
  </si>
  <si>
    <t>Margin of Error!!Total!!1.50 to 1.99 of poverty threshold!!65 years and over!!With health insurance coverage!!With Medicaid/means-tested public coverage</t>
  </si>
  <si>
    <t>B27016_111E</t>
  </si>
  <si>
    <t>Estimate!!Total!!1.50 to 1.99 of poverty threshold!!65 years and over!!No health insurance coverage</t>
  </si>
  <si>
    <t>B27016_111M</t>
  </si>
  <si>
    <t>Margin of Error!!Total!!1.50 to 1.99 of poverty threshold!!65 years and over!!No health insurance coverage</t>
  </si>
  <si>
    <t>B27016_112E</t>
  </si>
  <si>
    <t>Estimate!!Total!!2.00 to 2.49 of poverty threshold</t>
  </si>
  <si>
    <t>B27016_112M</t>
  </si>
  <si>
    <t>Margin of Error!!Total!!2.00 to 2.49 of poverty threshold</t>
  </si>
  <si>
    <t>B27016_113E</t>
  </si>
  <si>
    <t>Estimate!!Total!!2.00 to 2.49 of poverty threshold!!Under 19 years</t>
  </si>
  <si>
    <t>B27016_113M</t>
  </si>
  <si>
    <t>Margin of Error!!Total!!2.00 to 2.49 of poverty threshold!!Under 19 years</t>
  </si>
  <si>
    <t>B27016_114E</t>
  </si>
  <si>
    <t>Estimate!!Total!!2.00 to 2.49 of poverty threshold!!Under 19 years!!With health insurance coverage</t>
  </si>
  <si>
    <t>B27016_114M</t>
  </si>
  <si>
    <t>Margin of Error!!Total!!2.00 to 2.49 of poverty threshold!!Under 19 years!!With health insurance coverage</t>
  </si>
  <si>
    <t>B27016_115E</t>
  </si>
  <si>
    <t>Estimate!!Total!!2.00 to 2.49 of poverty threshold!!Under 19 years!!With health insurance coverage!!With employer-based health insurance</t>
  </si>
  <si>
    <t>B27016_115M</t>
  </si>
  <si>
    <t>Margin of Error!!Total!!2.00 to 2.49 of poverty threshold!!Under 19 years!!With health insurance coverage!!With employer-based health insurance</t>
  </si>
  <si>
    <t>B27016_116E</t>
  </si>
  <si>
    <t>Estimate!!Total!!2.00 to 2.49 of poverty threshold!!Under 19 years!!With health insurance coverage!!With direct-purchase health insurance</t>
  </si>
  <si>
    <t>B27016_116M</t>
  </si>
  <si>
    <t>Margin of Error!!Total!!2.00 to 2.49 of poverty threshold!!Under 19 years!!With health insurance coverage!!With direct-purchase health insurance</t>
  </si>
  <si>
    <t>B27016_117E</t>
  </si>
  <si>
    <t>Estimate!!Total!!2.00 to 2.49 of poverty threshold!!Under 19 years!!With health insurance coverage!!With Medicare coverage</t>
  </si>
  <si>
    <t>B27016_117M</t>
  </si>
  <si>
    <t>Margin of Error!!Total!!2.00 to 2.49 of poverty threshold!!Under 19 years!!With health insurance coverage!!With Medicare coverage</t>
  </si>
  <si>
    <t>B27016_118E</t>
  </si>
  <si>
    <t>Estimate!!Total!!2.00 to 2.49 of poverty threshold!!Under 19 years!!With health insurance coverage!!With Medicaid/means-tested public coverage</t>
  </si>
  <si>
    <t>B27016_118M</t>
  </si>
  <si>
    <t>Margin of Error!!Total!!2.00 to 2.49 of poverty threshold!!Under 19 years!!With health insurance coverage!!With Medicaid/means-tested public coverage</t>
  </si>
  <si>
    <t>B27016_119E</t>
  </si>
  <si>
    <t>Estimate!!Total!!2.00 to 2.49 of poverty threshold!!Under 19 years!!No health insurance coverage</t>
  </si>
  <si>
    <t>B27016_119M</t>
  </si>
  <si>
    <t>Margin of Error!!Total!!2.00 to 2.49 of poverty threshold!!Under 19 years!!No health insurance coverage</t>
  </si>
  <si>
    <t>B27016_120E</t>
  </si>
  <si>
    <t>Estimate!!Total!!2.00 to 2.49 of poverty threshold!!19 to 64 years</t>
  </si>
  <si>
    <t>B27016_120M</t>
  </si>
  <si>
    <t>Margin of Error!!Total!!2.00 to 2.49 of poverty threshold!!19 to 64 years</t>
  </si>
  <si>
    <t>B27016_121E</t>
  </si>
  <si>
    <t>Estimate!!Total!!2.00 to 2.49 of poverty threshold!!19 to 64 years!!With health insurance coverage</t>
  </si>
  <si>
    <t>B27016_121M</t>
  </si>
  <si>
    <t>Margin of Error!!Total!!2.00 to 2.49 of poverty threshold!!19 to 64 years!!With health insurance coverage</t>
  </si>
  <si>
    <t>B27016_122E</t>
  </si>
  <si>
    <t>Estimate!!Total!!2.00 to 2.49 of poverty threshold!!19 to 64 years!!With health insurance coverage!!With employer-based health insurance</t>
  </si>
  <si>
    <t>B27016_122M</t>
  </si>
  <si>
    <t>Margin of Error!!Total!!2.00 to 2.49 of poverty threshold!!19 to 64 years!!With health insurance coverage!!With employer-based health insurance</t>
  </si>
  <si>
    <t>B27016_123E</t>
  </si>
  <si>
    <t>Estimate!!Total!!2.00 to 2.49 of poverty threshold!!19 to 64 years!!With health insurance coverage!!With direct-purchase health insurance</t>
  </si>
  <si>
    <t>B27016_123M</t>
  </si>
  <si>
    <t>Margin of Error!!Total!!2.00 to 2.49 of poverty threshold!!19 to 64 years!!With health insurance coverage!!With direct-purchase health insurance</t>
  </si>
  <si>
    <t>B27016_124E</t>
  </si>
  <si>
    <t>Estimate!!Total!!2.00 to 2.49 of poverty threshold!!19 to 64 years!!With health insurance coverage!!With Medicare coverage</t>
  </si>
  <si>
    <t>B27016_124M</t>
  </si>
  <si>
    <t>Margin of Error!!Total!!2.00 to 2.49 of poverty threshold!!19 to 64 years!!With health insurance coverage!!With Medicare coverage</t>
  </si>
  <si>
    <t>B27016_125E</t>
  </si>
  <si>
    <t>Estimate!!Total!!2.00 to 2.49 of poverty threshold!!19 to 64 years!!With health insurance coverage!!With Medicaid/means-tested public coverage</t>
  </si>
  <si>
    <t>B27016_125M</t>
  </si>
  <si>
    <t>Margin of Error!!Total!!2.00 to 2.49 of poverty threshold!!19 to 64 years!!With health insurance coverage!!With Medicaid/means-tested public coverage</t>
  </si>
  <si>
    <t>B27016_126E</t>
  </si>
  <si>
    <t>Estimate!!Total!!2.00 to 2.49 of poverty threshold!!19 to 64 years!!No health insurance coverage</t>
  </si>
  <si>
    <t>B27016_126M</t>
  </si>
  <si>
    <t>Margin of Error!!Total!!2.00 to 2.49 of poverty threshold!!19 to 64 years!!No health insurance coverage</t>
  </si>
  <si>
    <t>B27016_127E</t>
  </si>
  <si>
    <t>Estimate!!Total!!2.00 to 2.49 of poverty threshold!!65 years and over</t>
  </si>
  <si>
    <t>B27016_127M</t>
  </si>
  <si>
    <t>Margin of Error!!Total!!2.00 to 2.49 of poverty threshold!!65 years and over</t>
  </si>
  <si>
    <t>B27016_128E</t>
  </si>
  <si>
    <t>Estimate!!Total!!2.00 to 2.49 of poverty threshold!!65 years and over!!With health insurance coverage</t>
  </si>
  <si>
    <t>B27016_128M</t>
  </si>
  <si>
    <t>Margin of Error!!Total!!2.00 to 2.49 of poverty threshold!!65 years and over!!With health insurance coverage</t>
  </si>
  <si>
    <t>B27016_129E</t>
  </si>
  <si>
    <t>Estimate!!Total!!2.00 to 2.49 of poverty threshold!!65 years and over!!With health insurance coverage!!With employer-based health insurance</t>
  </si>
  <si>
    <t>B27016_129M</t>
  </si>
  <si>
    <t>Margin of Error!!Total!!2.00 to 2.49 of poverty threshold!!65 years and over!!With health insurance coverage!!With employer-based health insurance</t>
  </si>
  <si>
    <t>B27016_130E</t>
  </si>
  <si>
    <t>Estimate!!Total!!2.00 to 2.49 of poverty threshold!!65 years and over!!With health insurance coverage!!With direct-purchase health insurance</t>
  </si>
  <si>
    <t>B27016_130M</t>
  </si>
  <si>
    <t>Margin of Error!!Total!!2.00 to 2.49 of poverty threshold!!65 years and over!!With health insurance coverage!!With direct-purchase health insurance</t>
  </si>
  <si>
    <t>B27016_131E</t>
  </si>
  <si>
    <t>Estimate!!Total!!2.00 to 2.49 of poverty threshold!!65 years and over!!With health insurance coverage!!With Medicare coverage</t>
  </si>
  <si>
    <t>B27016_131M</t>
  </si>
  <si>
    <t>Margin of Error!!Total!!2.00 to 2.49 of poverty threshold!!65 years and over!!With health insurance coverage!!With Medicare coverage</t>
  </si>
  <si>
    <t>B27016_132E</t>
  </si>
  <si>
    <t>Estimate!!Total!!2.00 to 2.49 of poverty threshold!!65 years and over!!With health insurance coverage!!With Medicaid/means-tested public coverage</t>
  </si>
  <si>
    <t>B27016_132M</t>
  </si>
  <si>
    <t>Margin of Error!!Total!!2.00 to 2.49 of poverty threshold!!65 years and over!!With health insurance coverage!!With Medicaid/means-tested public coverage</t>
  </si>
  <si>
    <t>B27016_133E</t>
  </si>
  <si>
    <t>Estimate!!Total!!2.00 to 2.49 of poverty threshold!!65 years and over!!No health insurance coverage</t>
  </si>
  <si>
    <t>B27016_133M</t>
  </si>
  <si>
    <t>Margin of Error!!Total!!2.00 to 2.49 of poverty threshold!!65 years and over!!No health insurance coverage</t>
  </si>
  <si>
    <t>B27016_134E</t>
  </si>
  <si>
    <t>Estimate!!Total!!2.50 to 2.99 of poverty threshold</t>
  </si>
  <si>
    <t>B27016_134M</t>
  </si>
  <si>
    <t>Margin of Error!!Total!!2.50 to 2.99 of poverty threshold</t>
  </si>
  <si>
    <t>B27016_135E</t>
  </si>
  <si>
    <t>Estimate!!Total!!2.50 to 2.99 of poverty threshold!!Under 19 years</t>
  </si>
  <si>
    <t>B27016_135M</t>
  </si>
  <si>
    <t>Margin of Error!!Total!!2.50 to 2.99 of poverty threshold!!Under 19 years</t>
  </si>
  <si>
    <t>B27016_136E</t>
  </si>
  <si>
    <t>Estimate!!Total!!2.50 to 2.99 of poverty threshold!!Under 19 years!!With health insurance coverage</t>
  </si>
  <si>
    <t>B27016_136M</t>
  </si>
  <si>
    <t>Margin of Error!!Total!!2.50 to 2.99 of poverty threshold!!Under 19 years!!With health insurance coverage</t>
  </si>
  <si>
    <t>B27016_137E</t>
  </si>
  <si>
    <t>Estimate!!Total!!2.50 to 2.99 of poverty threshold!!Under 19 years!!With health insurance coverage!!With employer-based health insurance</t>
  </si>
  <si>
    <t>B27016_137M</t>
  </si>
  <si>
    <t>Margin of Error!!Total!!2.50 to 2.99 of poverty threshold!!Under 19 years!!With health insurance coverage!!With employer-based health insurance</t>
  </si>
  <si>
    <t>B27016_138E</t>
  </si>
  <si>
    <t>Estimate!!Total!!2.50 to 2.99 of poverty threshold!!Under 19 years!!With health insurance coverage!!With direct-purchase health insurance</t>
  </si>
  <si>
    <t>B27016_138M</t>
  </si>
  <si>
    <t>Margin of Error!!Total!!2.50 to 2.99 of poverty threshold!!Under 19 years!!With health insurance coverage!!With direct-purchase health insurance</t>
  </si>
  <si>
    <t>B27016_139E</t>
  </si>
  <si>
    <t>Estimate!!Total!!2.50 to 2.99 of poverty threshold!!Under 19 years!!With health insurance coverage!!With Medicare coverage</t>
  </si>
  <si>
    <t>B27016_139M</t>
  </si>
  <si>
    <t>Margin of Error!!Total!!2.50 to 2.99 of poverty threshold!!Under 19 years!!With health insurance coverage!!With Medicare coverage</t>
  </si>
  <si>
    <t>B27016_140E</t>
  </si>
  <si>
    <t>Estimate!!Total!!2.50 to 2.99 of poverty threshold!!Under 19 years!!With health insurance coverage!!With Medicaid/means-tested public coverage</t>
  </si>
  <si>
    <t>B27016_140M</t>
  </si>
  <si>
    <t>Margin of Error!!Total!!2.50 to 2.99 of poverty threshold!!Under 19 years!!With health insurance coverage!!With Medicaid/means-tested public coverage</t>
  </si>
  <si>
    <t>B27016_141E</t>
  </si>
  <si>
    <t>Estimate!!Total!!2.50 to 2.99 of poverty threshold!!Under 19 years!!No health insurance coverage</t>
  </si>
  <si>
    <t>B27016_141M</t>
  </si>
  <si>
    <t>Margin of Error!!Total!!2.50 to 2.99 of poverty threshold!!Under 19 years!!No health insurance coverage</t>
  </si>
  <si>
    <t>B27016_142E</t>
  </si>
  <si>
    <t>Estimate!!Total!!2.50 to 2.99 of poverty threshold!!19 to 64 years</t>
  </si>
  <si>
    <t>B27016_142M</t>
  </si>
  <si>
    <t>Margin of Error!!Total!!2.50 to 2.99 of poverty threshold!!19 to 64 years</t>
  </si>
  <si>
    <t>B27016_143E</t>
  </si>
  <si>
    <t>Estimate!!Total!!2.50 to 2.99 of poverty threshold!!19 to 64 years!!With health insurance coverage</t>
  </si>
  <si>
    <t>B27016_143M</t>
  </si>
  <si>
    <t>Margin of Error!!Total!!2.50 to 2.99 of poverty threshold!!19 to 64 years!!With health insurance coverage</t>
  </si>
  <si>
    <t>B27016_144E</t>
  </si>
  <si>
    <t>Estimate!!Total!!2.50 to 2.99 of poverty threshold!!19 to 64 years!!With health insurance coverage!!With employer-based health insurance</t>
  </si>
  <si>
    <t>B27016_144M</t>
  </si>
  <si>
    <t>Margin of Error!!Total!!2.50 to 2.99 of poverty threshold!!19 to 64 years!!With health insurance coverage!!With employer-based health insurance</t>
  </si>
  <si>
    <t>B27016_145E</t>
  </si>
  <si>
    <t>Estimate!!Total!!2.50 to 2.99 of poverty threshold!!19 to 64 years!!With health insurance coverage!!With direct-purchase health insurance</t>
  </si>
  <si>
    <t>B27016_145M</t>
  </si>
  <si>
    <t>Margin of Error!!Total!!2.50 to 2.99 of poverty threshold!!19 to 64 years!!With health insurance coverage!!With direct-purchase health insurance</t>
  </si>
  <si>
    <t>B27016_146E</t>
  </si>
  <si>
    <t>Estimate!!Total!!2.50 to 2.99 of poverty threshold!!19 to 64 years!!With health insurance coverage!!With Medicare coverage</t>
  </si>
  <si>
    <t>B27016_146M</t>
  </si>
  <si>
    <t>Margin of Error!!Total!!2.50 to 2.99 of poverty threshold!!19 to 64 years!!With health insurance coverage!!With Medicare coverage</t>
  </si>
  <si>
    <t>B27016_147E</t>
  </si>
  <si>
    <t>Estimate!!Total!!2.50 to 2.99 of poverty threshold!!19 to 64 years!!With health insurance coverage!!With Medicaid/means-tested public coverage</t>
  </si>
  <si>
    <t>B27016_147M</t>
  </si>
  <si>
    <t>Margin of Error!!Total!!2.50 to 2.99 of poverty threshold!!19 to 64 years!!With health insurance coverage!!With Medicaid/means-tested public coverage</t>
  </si>
  <si>
    <t>B27016_148E</t>
  </si>
  <si>
    <t>Estimate!!Total!!2.50 to 2.99 of poverty threshold!!19 to 64 years!!No health insurance coverage</t>
  </si>
  <si>
    <t>B27016_148M</t>
  </si>
  <si>
    <t>Margin of Error!!Total!!2.50 to 2.99 of poverty threshold!!19 to 64 years!!No health insurance coverage</t>
  </si>
  <si>
    <t>B27016_149E</t>
  </si>
  <si>
    <t>Estimate!!Total!!2.50 to 2.99 of poverty threshold!!65 years and over</t>
  </si>
  <si>
    <t>B27016_149M</t>
  </si>
  <si>
    <t>Margin of Error!!Total!!2.50 to 2.99 of poverty threshold!!65 years and over</t>
  </si>
  <si>
    <t>B27016_150E</t>
  </si>
  <si>
    <t>Estimate!!Total!!2.50 to 2.99 of poverty threshold!!65 years and over!!With health insurance coverage</t>
  </si>
  <si>
    <t>B27016_150M</t>
  </si>
  <si>
    <t>Margin of Error!!Total!!2.50 to 2.99 of poverty threshold!!65 years and over!!With health insurance coverage</t>
  </si>
  <si>
    <t>B27016_151E</t>
  </si>
  <si>
    <t>Estimate!!Total!!2.50 to 2.99 of poverty threshold!!65 years and over!!With health insurance coverage!!With employer-based health insurance</t>
  </si>
  <si>
    <t>B27016_151M</t>
  </si>
  <si>
    <t>Margin of Error!!Total!!2.50 to 2.99 of poverty threshold!!65 years and over!!With health insurance coverage!!With employer-based health insurance</t>
  </si>
  <si>
    <t>B27016_152E</t>
  </si>
  <si>
    <t>Estimate!!Total!!2.50 to 2.99 of poverty threshold!!65 years and over!!With health insurance coverage!!With direct-purchase health insurance</t>
  </si>
  <si>
    <t>B27016_152M</t>
  </si>
  <si>
    <t>Margin of Error!!Total!!2.50 to 2.99 of poverty threshold!!65 years and over!!With health insurance coverage!!With direct-purchase health insurance</t>
  </si>
  <si>
    <t>B27016_153E</t>
  </si>
  <si>
    <t>Estimate!!Total!!2.50 to 2.99 of poverty threshold!!65 years and over!!With health insurance coverage!!With Medicare coverage</t>
  </si>
  <si>
    <t>B27016_153M</t>
  </si>
  <si>
    <t>Margin of Error!!Total!!2.50 to 2.99 of poverty threshold!!65 years and over!!With health insurance coverage!!With Medicare coverage</t>
  </si>
  <si>
    <t>B27016_154E</t>
  </si>
  <si>
    <t>Estimate!!Total!!2.50 to 2.99 of poverty threshold!!65 years and over!!With health insurance coverage!!With Medicaid/means-tested public coverage</t>
  </si>
  <si>
    <t>B27016_154M</t>
  </si>
  <si>
    <t>Margin of Error!!Total!!2.50 to 2.99 of poverty threshold!!65 years and over!!With health insurance coverage!!With Medicaid/means-tested public coverage</t>
  </si>
  <si>
    <t>B27016_155E</t>
  </si>
  <si>
    <t>Estimate!!Total!!2.50 to 2.99 of poverty threshold!!65 years and over!!No health insurance coverage</t>
  </si>
  <si>
    <t>B27016_155M</t>
  </si>
  <si>
    <t>Margin of Error!!Total!!2.50 to 2.99 of poverty threshold!!65 years and over!!No health insurance coverage</t>
  </si>
  <si>
    <t>B27016_156E</t>
  </si>
  <si>
    <t>Estimate!!Total!!3.00 to 3.99 of poverty threshold</t>
  </si>
  <si>
    <t>B27016_156M</t>
  </si>
  <si>
    <t>Margin of Error!!Total!!3.00 to 3.99 of poverty threshold</t>
  </si>
  <si>
    <t>B27016_157E</t>
  </si>
  <si>
    <t>Estimate!!Total!!3.00 to 3.99 of poverty threshold!!Under 19 years</t>
  </si>
  <si>
    <t>B27016_157M</t>
  </si>
  <si>
    <t>Margin of Error!!Total!!3.00 to 3.99 of poverty threshold!!Under 19 years</t>
  </si>
  <si>
    <t>B27016_158E</t>
  </si>
  <si>
    <t>Estimate!!Total!!3.00 to 3.99 of poverty threshold!!Under 19 years!!With health insurance coverage</t>
  </si>
  <si>
    <t>B27016_158M</t>
  </si>
  <si>
    <t>Margin of Error!!Total!!3.00 to 3.99 of poverty threshold!!Under 19 years!!With health insurance coverage</t>
  </si>
  <si>
    <t>B27016_159E</t>
  </si>
  <si>
    <t>Estimate!!Total!!3.00 to 3.99 of poverty threshold!!Under 19 years!!With health insurance coverage!!With employer-based health insurance</t>
  </si>
  <si>
    <t>B27016_159M</t>
  </si>
  <si>
    <t>Margin of Error!!Total!!3.00 to 3.99 of poverty threshold!!Under 19 years!!With health insurance coverage!!With employer-based health insurance</t>
  </si>
  <si>
    <t>B27016_160E</t>
  </si>
  <si>
    <t>Estimate!!Total!!3.00 to 3.99 of poverty threshold!!Under 19 years!!With health insurance coverage!!With direct-purchase health insurance</t>
  </si>
  <si>
    <t>B27016_160M</t>
  </si>
  <si>
    <t>Margin of Error!!Total!!3.00 to 3.99 of poverty threshold!!Under 19 years!!With health insurance coverage!!With direct-purchase health insurance</t>
  </si>
  <si>
    <t>B27016_161E</t>
  </si>
  <si>
    <t>Estimate!!Total!!3.00 to 3.99 of poverty threshold!!Under 19 years!!With health insurance coverage!!With Medicare coverage</t>
  </si>
  <si>
    <t>B27016_161M</t>
  </si>
  <si>
    <t>Margin of Error!!Total!!3.00 to 3.99 of poverty threshold!!Under 19 years!!With health insurance coverage!!With Medicare coverage</t>
  </si>
  <si>
    <t>B27016_162E</t>
  </si>
  <si>
    <t>Estimate!!Total!!3.00 to 3.99 of poverty threshold!!Under 19 years!!With health insurance coverage!!With Medicaid/means-tested public coverage</t>
  </si>
  <si>
    <t>B27016_162M</t>
  </si>
  <si>
    <t>Margin of Error!!Total!!3.00 to 3.99 of poverty threshold!!Under 19 years!!With health insurance coverage!!With Medicaid/means-tested public coverage</t>
  </si>
  <si>
    <t>B27016_163E</t>
  </si>
  <si>
    <t>Estimate!!Total!!3.00 to 3.99 of poverty threshold!!Under 19 years!!No health insurance coverage</t>
  </si>
  <si>
    <t>B27016_163M</t>
  </si>
  <si>
    <t>Margin of Error!!Total!!3.00 to 3.99 of poverty threshold!!Under 19 years!!No health insurance coverage</t>
  </si>
  <si>
    <t>B27016_164E</t>
  </si>
  <si>
    <t>Estimate!!Total!!3.00 to 3.99 of poverty threshold!!19 to 64 years</t>
  </si>
  <si>
    <t>B27016_164M</t>
  </si>
  <si>
    <t>Margin of Error!!Total!!3.00 to 3.99 of poverty threshold!!19 to 64 years</t>
  </si>
  <si>
    <t>B27016_165E</t>
  </si>
  <si>
    <t>Estimate!!Total!!3.00 to 3.99 of poverty threshold!!19 to 64 years!!With health insurance coverage</t>
  </si>
  <si>
    <t>B27016_165M</t>
  </si>
  <si>
    <t>Margin of Error!!Total!!3.00 to 3.99 of poverty threshold!!19 to 64 years!!With health insurance coverage</t>
  </si>
  <si>
    <t>B27016_166E</t>
  </si>
  <si>
    <t>Estimate!!Total!!3.00 to 3.99 of poverty threshold!!19 to 64 years!!With health insurance coverage!!With employer-based health insurance</t>
  </si>
  <si>
    <t>B27016_166M</t>
  </si>
  <si>
    <t>Margin of Error!!Total!!3.00 to 3.99 of poverty threshold!!19 to 64 years!!With health insurance coverage!!With employer-based health insurance</t>
  </si>
  <si>
    <t>B27016_167E</t>
  </si>
  <si>
    <t>Estimate!!Total!!3.00 to 3.99 of poverty threshold!!19 to 64 years!!With health insurance coverage!!With direct-purchase health insurance</t>
  </si>
  <si>
    <t>B27016_167M</t>
  </si>
  <si>
    <t>Margin of Error!!Total!!3.00 to 3.99 of poverty threshold!!19 to 64 years!!With health insurance coverage!!With direct-purchase health insurance</t>
  </si>
  <si>
    <t>B27016_168E</t>
  </si>
  <si>
    <t>Estimate!!Total!!3.00 to 3.99 of poverty threshold!!19 to 64 years!!With health insurance coverage!!With Medicare coverage</t>
  </si>
  <si>
    <t>B27016_168M</t>
  </si>
  <si>
    <t>Margin of Error!!Total!!3.00 to 3.99 of poverty threshold!!19 to 64 years!!With health insurance coverage!!With Medicare coverage</t>
  </si>
  <si>
    <t>B27016_169E</t>
  </si>
  <si>
    <t>Estimate!!Total!!3.00 to 3.99 of poverty threshold!!19 to 64 years!!With health insurance coverage!!With Medicaid/means-tested public coverage</t>
  </si>
  <si>
    <t>B27016_169M</t>
  </si>
  <si>
    <t>Margin of Error!!Total!!3.00 to 3.99 of poverty threshold!!19 to 64 years!!With health insurance coverage!!With Medicaid/means-tested public coverage</t>
  </si>
  <si>
    <t>B27016_170E</t>
  </si>
  <si>
    <t>Estimate!!Total!!3.00 to 3.99 of poverty threshold!!19 to 64 years!!No health insurance coverage</t>
  </si>
  <si>
    <t>B27016_170M</t>
  </si>
  <si>
    <t>Margin of Error!!Total!!3.00 to 3.99 of poverty threshold!!19 to 64 years!!No health insurance coverage</t>
  </si>
  <si>
    <t>B27016_171E</t>
  </si>
  <si>
    <t>Estimate!!Total!!3.00 to 3.99 of poverty threshold!!65 years and over</t>
  </si>
  <si>
    <t>B27016_171M</t>
  </si>
  <si>
    <t>Margin of Error!!Total!!3.00 to 3.99 of poverty threshold!!65 years and over</t>
  </si>
  <si>
    <t>B27016_172E</t>
  </si>
  <si>
    <t>Estimate!!Total!!3.00 to 3.99 of poverty threshold!!65 years and over!!With health insurance coverage</t>
  </si>
  <si>
    <t>B27016_172M</t>
  </si>
  <si>
    <t>Margin of Error!!Total!!3.00 to 3.99 of poverty threshold!!65 years and over!!With health insurance coverage</t>
  </si>
  <si>
    <t>B27016_173E</t>
  </si>
  <si>
    <t>Estimate!!Total!!3.00 to 3.99 of poverty threshold!!65 years and over!!With health insurance coverage!!With employer-based health insurance</t>
  </si>
  <si>
    <t>B27016_173M</t>
  </si>
  <si>
    <t>Margin of Error!!Total!!3.00 to 3.99 of poverty threshold!!65 years and over!!With health insurance coverage!!With employer-based health insurance</t>
  </si>
  <si>
    <t>B27016_174E</t>
  </si>
  <si>
    <t>Estimate!!Total!!3.00 to 3.99 of poverty threshold!!65 years and over!!With health insurance coverage!!With direct-purchase health insurance</t>
  </si>
  <si>
    <t>B27016_174M</t>
  </si>
  <si>
    <t>Margin of Error!!Total!!3.00 to 3.99 of poverty threshold!!65 years and over!!With health insurance coverage!!With direct-purchase health insurance</t>
  </si>
  <si>
    <t>B27016_175E</t>
  </si>
  <si>
    <t>Estimate!!Total!!3.00 to 3.99 of poverty threshold!!65 years and over!!With health insurance coverage!!With Medicare coverage</t>
  </si>
  <si>
    <t>B27016_175M</t>
  </si>
  <si>
    <t>Margin of Error!!Total!!3.00 to 3.99 of poverty threshold!!65 years and over!!With health insurance coverage!!With Medicare coverage</t>
  </si>
  <si>
    <t>B27016_176E</t>
  </si>
  <si>
    <t>Estimate!!Total!!3.00 to 3.99 of poverty threshold!!65 years and over!!With health insurance coverage!!With Medicaid/means-tested public coverage</t>
  </si>
  <si>
    <t>B27016_176M</t>
  </si>
  <si>
    <t>Margin of Error!!Total!!3.00 to 3.99 of poverty threshold!!65 years and over!!With health insurance coverage!!With Medicaid/means-tested public coverage</t>
  </si>
  <si>
    <t>B27016_177E</t>
  </si>
  <si>
    <t>Estimate!!Total!!3.00 to 3.99 of poverty threshold!!65 years and over!!No health insurance coverage</t>
  </si>
  <si>
    <t>B27016_177M</t>
  </si>
  <si>
    <t>Margin of Error!!Total!!3.00 to 3.99 of poverty threshold!!65 years and over!!No health insurance coverage</t>
  </si>
  <si>
    <t>B27016_178E</t>
  </si>
  <si>
    <t>Estimate!!Total!!4.00 of poverty threshold and over</t>
  </si>
  <si>
    <t>B27016_178M</t>
  </si>
  <si>
    <t>Margin of Error!!Total!!4.00 of poverty threshold and over</t>
  </si>
  <si>
    <t>B27016_179E</t>
  </si>
  <si>
    <t>Estimate!!Total!!4.00 of poverty threshold and over!!Under 19 years</t>
  </si>
  <si>
    <t>B27016_179M</t>
  </si>
  <si>
    <t>Margin of Error!!Total!!4.00 of poverty threshold and over!!Under 19 years</t>
  </si>
  <si>
    <t>B27016_180E</t>
  </si>
  <si>
    <t>Estimate!!Total!!4.00 of poverty threshold and over!!Under 19 years!!With health insurance coverage</t>
  </si>
  <si>
    <t>B27016_180M</t>
  </si>
  <si>
    <t>Margin of Error!!Total!!4.00 of poverty threshold and over!!Under 19 years!!With health insurance coverage</t>
  </si>
  <si>
    <t>B27016_181E</t>
  </si>
  <si>
    <t>Estimate!!Total!!4.00 of poverty threshold and over!!Under 19 years!!With health insurance coverage!!With employer-based health insurance</t>
  </si>
  <si>
    <t>B27016_181M</t>
  </si>
  <si>
    <t>Margin of Error!!Total!!4.00 of poverty threshold and over!!Under 19 years!!With health insurance coverage!!With employer-based health insurance</t>
  </si>
  <si>
    <t>B27016_182E</t>
  </si>
  <si>
    <t>Estimate!!Total!!4.00 of poverty threshold and over!!Under 19 years!!With health insurance coverage!!With direct-purchase health insurance</t>
  </si>
  <si>
    <t>B27016_182M</t>
  </si>
  <si>
    <t>Margin of Error!!Total!!4.00 of poverty threshold and over!!Under 19 years!!With health insurance coverage!!With direct-purchase health insurance</t>
  </si>
  <si>
    <t>B27016_183E</t>
  </si>
  <si>
    <t>Estimate!!Total!!4.00 of poverty threshold and over!!Under 19 years!!With health insurance coverage!!With Medicare coverage</t>
  </si>
  <si>
    <t>B27016_183M</t>
  </si>
  <si>
    <t>Margin of Error!!Total!!4.00 of poverty threshold and over!!Under 19 years!!With health insurance coverage!!With Medicare coverage</t>
  </si>
  <si>
    <t>B27016_184E</t>
  </si>
  <si>
    <t>Estimate!!Total!!4.00 of poverty threshold and over!!Under 19 years!!With health insurance coverage!!With Medicaid/means-tested public coverage</t>
  </si>
  <si>
    <t>B27016_184M</t>
  </si>
  <si>
    <t>Margin of Error!!Total!!4.00 of poverty threshold and over!!Under 19 years!!With health insurance coverage!!With Medicaid/means-tested public coverage</t>
  </si>
  <si>
    <t>B27016_185E</t>
  </si>
  <si>
    <t>Estimate!!Total!!4.00 of poverty threshold and over!!Under 19 years!!No health insurance coverage</t>
  </si>
  <si>
    <t>B27016_185M</t>
  </si>
  <si>
    <t>Margin of Error!!Total!!4.00 of poverty threshold and over!!Under 19 years!!No health insurance coverage</t>
  </si>
  <si>
    <t>B27016_186E</t>
  </si>
  <si>
    <t>Estimate!!Total!!4.00 of poverty threshold and over!!19 to 64 years</t>
  </si>
  <si>
    <t>B27016_186M</t>
  </si>
  <si>
    <t>Margin of Error!!Total!!4.00 of poverty threshold and over!!19 to 64 years</t>
  </si>
  <si>
    <t>B27016_187E</t>
  </si>
  <si>
    <t>Estimate!!Total!!4.00 of poverty threshold and over!!19 to 64 years!!With health insurance coverage</t>
  </si>
  <si>
    <t>B27016_187M</t>
  </si>
  <si>
    <t>Margin of Error!!Total!!4.00 of poverty threshold and over!!19 to 64 years!!With health insurance coverage</t>
  </si>
  <si>
    <t>B27016_188E</t>
  </si>
  <si>
    <t>Estimate!!Total!!4.00 of poverty threshold and over!!19 to 64 years!!With health insurance coverage!!With employer-based health insurance</t>
  </si>
  <si>
    <t>B27016_188M</t>
  </si>
  <si>
    <t>Margin of Error!!Total!!4.00 of poverty threshold and over!!19 to 64 years!!With health insurance coverage!!With employer-based health insurance</t>
  </si>
  <si>
    <t>B27016_189E</t>
  </si>
  <si>
    <t>Estimate!!Total!!4.00 of poverty threshold and over!!19 to 64 years!!With health insurance coverage!!With direct-purchase health insurance</t>
  </si>
  <si>
    <t>B27016_189M</t>
  </si>
  <si>
    <t>Margin of Error!!Total!!4.00 of poverty threshold and over!!19 to 64 years!!With health insurance coverage!!With direct-purchase health insurance</t>
  </si>
  <si>
    <t>B27016_190E</t>
  </si>
  <si>
    <t>Estimate!!Total!!4.00 of poverty threshold and over!!19 to 64 years!!With health insurance coverage!!With Medicare coverage</t>
  </si>
  <si>
    <t>B27016_190M</t>
  </si>
  <si>
    <t>Margin of Error!!Total!!4.00 of poverty threshold and over!!19 to 64 years!!With health insurance coverage!!With Medicare coverage</t>
  </si>
  <si>
    <t>B27016_191E</t>
  </si>
  <si>
    <t>Estimate!!Total!!4.00 of poverty threshold and over!!19 to 64 years!!With health insurance coverage!!With Medicaid/means-tested public coverage</t>
  </si>
  <si>
    <t>B27016_191M</t>
  </si>
  <si>
    <t>Margin of Error!!Total!!4.00 of poverty threshold and over!!19 to 64 years!!With health insurance coverage!!With Medicaid/means-tested public coverage</t>
  </si>
  <si>
    <t>B27016_192E</t>
  </si>
  <si>
    <t>Estimate!!Total!!4.00 of poverty threshold and over!!19 to 64 years!!No health insurance coverage</t>
  </si>
  <si>
    <t>B27016_192M</t>
  </si>
  <si>
    <t>Margin of Error!!Total!!4.00 of poverty threshold and over!!19 to 64 years!!No health insurance coverage</t>
  </si>
  <si>
    <t>B27016_193E</t>
  </si>
  <si>
    <t>Estimate!!Total!!4.00 of poverty threshold and over!!65 years and over</t>
  </si>
  <si>
    <t>B27016_193M</t>
  </si>
  <si>
    <t>Margin of Error!!Total!!4.00 of poverty threshold and over!!65 years and over</t>
  </si>
  <si>
    <t>B27016_194E</t>
  </si>
  <si>
    <t>Estimate!!Total!!4.00 of poverty threshold and over!!65 years and over!!With health insurance coverage</t>
  </si>
  <si>
    <t>B27016_194M</t>
  </si>
  <si>
    <t>Margin of Error!!Total!!4.00 of poverty threshold and over!!65 years and over!!With health insurance coverage</t>
  </si>
  <si>
    <t>B27016_195E</t>
  </si>
  <si>
    <t>Estimate!!Total!!4.00 of poverty threshold and over!!65 years and over!!With health insurance coverage!!With employer-based health insurance</t>
  </si>
  <si>
    <t>B27016_195M</t>
  </si>
  <si>
    <t>Margin of Error!!Total!!4.00 of poverty threshold and over!!65 years and over!!With health insurance coverage!!With employer-based health insurance</t>
  </si>
  <si>
    <t>B27016_196E</t>
  </si>
  <si>
    <t>Estimate!!Total!!4.00 of poverty threshold and over!!65 years and over!!With health insurance coverage!!With direct-purchase health insurance</t>
  </si>
  <si>
    <t>B27016_196M</t>
  </si>
  <si>
    <t>Margin of Error!!Total!!4.00 of poverty threshold and over!!65 years and over!!With health insurance coverage!!With direct-purchase health insurance</t>
  </si>
  <si>
    <t>B27016_197E</t>
  </si>
  <si>
    <t>Estimate!!Total!!4.00 of poverty threshold and over!!65 years and over!!With health insurance coverage!!With Medicare coverage</t>
  </si>
  <si>
    <t>B27016_197M</t>
  </si>
  <si>
    <t>Margin of Error!!Total!!4.00 of poverty threshold and over!!65 years and over!!With health insurance coverage!!With Medicare coverage</t>
  </si>
  <si>
    <t>B27016_198E</t>
  </si>
  <si>
    <t>Estimate!!Total!!4.00 of poverty threshold and over!!65 years and over!!With health insurance coverage!!With Medicaid/means-tested public coverage</t>
  </si>
  <si>
    <t>B27016_198M</t>
  </si>
  <si>
    <t>Margin of Error!!Total!!4.00 of poverty threshold and over!!65 years and over!!With health insurance coverage!!With Medicaid/means-tested public coverage</t>
  </si>
  <si>
    <t>B27016_199E</t>
  </si>
  <si>
    <t>Estimate!!Total!!4.00 of poverty threshold and over!!65 years and over!!No health insurance coverage</t>
  </si>
  <si>
    <t>B27016_199M</t>
  </si>
  <si>
    <t>Margin of Error!!Total!!4.00 of poverty threshold and over!!65 years and over!!No health insurance coverage</t>
  </si>
  <si>
    <t>2015-2016</t>
  </si>
  <si>
    <t>310M500US12420</t>
  </si>
  <si>
    <t>Austin-Round Rock-Georgetown, TX Metro Area</t>
  </si>
  <si>
    <t>Estimate!!Total:</t>
  </si>
  <si>
    <t>Margin of Error!!Total:</t>
  </si>
  <si>
    <t>Estimate!!Total:!!Under 0.50 of poverty threshold:</t>
  </si>
  <si>
    <t>Margin of Error!!Total:!!Under 0.50 of poverty threshold:</t>
  </si>
  <si>
    <t>Estimate!!Total:!!Under 0.50 of poverty threshold:!!Under 19 years:</t>
  </si>
  <si>
    <t>Margin of Error!!Total:!!Under 0.50 of poverty threshold:!!Under 19 years:</t>
  </si>
  <si>
    <t>Estimate!!Total:!!Under 0.50 of poverty threshold:!!Under 19 years:!!With health insurance coverage</t>
  </si>
  <si>
    <t>Margin of Error!!Total:!!Under 0.50 of poverty threshold:!!Under 19 years:!!With health insurance coverage</t>
  </si>
  <si>
    <t>Estimate!!Total:!!Under 0.50 of poverty threshold:!!Under 19 years:!!With health insurance coverage!!With employer-based health insurance</t>
  </si>
  <si>
    <t>Margin of Error!!Total:!!Under 0.50 of poverty threshold:!!Under 19 years:!!With health insurance coverage!!With employer-based health insurance</t>
  </si>
  <si>
    <t>Estimate!!Total:!!Under 0.50 of poverty threshold:!!Under 19 years:!!With health insurance coverage!!With direct-purchase health insurance</t>
  </si>
  <si>
    <t>Margin of Error!!Total:!!Under 0.50 of poverty threshold:!!Under 19 years:!!With health insurance coverage!!With direct-purchase health insurance</t>
  </si>
  <si>
    <t>Estimate!!Total:!!Under 0.50 of poverty threshold:!!Under 19 years:!!With health insurance coverage!!With Medicare coverage</t>
  </si>
  <si>
    <t>Margin of Error!!Total:!!Under 0.50 of poverty threshold:!!Under 19 years:!!With health insurance coverage!!With Medicare coverage</t>
  </si>
  <si>
    <t>Estimate!!Total:!!Under 0.50 of poverty threshold:!!Under 19 years:!!With health insurance coverage!!With Medicaid/means-tested public coverage</t>
  </si>
  <si>
    <t>Margin of Error!!Total:!!Under 0.50 of poverty threshold:!!Under 19 years:!!With health insurance coverage!!With Medicaid/means-tested public coverage</t>
  </si>
  <si>
    <t>Estimate!!Total:!!Under 0.50 of poverty threshold:!!Under 19 years:!!No health insurance coverage</t>
  </si>
  <si>
    <t>Margin of Error!!Total:!!Under 0.50 of poverty threshold:!!Under 19 years:!!No health insurance coverage</t>
  </si>
  <si>
    <t>Estimate!!Total:!!Under 0.50 of poverty threshold:!!19 to 64 years:</t>
  </si>
  <si>
    <t>Margin of Error!!Total:!!Under 0.50 of poverty threshold:!!19 to 64 years:</t>
  </si>
  <si>
    <t>Estimate!!Total:!!Under 0.50 of poverty threshold:!!19 to 64 years:!!With health insurance coverage</t>
  </si>
  <si>
    <t>Margin of Error!!Total:!!Under 0.50 of poverty threshold:!!19 to 64 years:!!With health insurance coverage</t>
  </si>
  <si>
    <t>Estimate!!Total:!!Under 0.50 of poverty threshold:!!19 to 64 years:!!With health insurance coverage!!With employer-based health insurance</t>
  </si>
  <si>
    <t>Margin of Error!!Total:!!Under 0.50 of poverty threshold:!!19 to 64 years:!!With health insurance coverage!!With employer-based health insurance</t>
  </si>
  <si>
    <t>Estimate!!Total:!!Under 0.50 of poverty threshold:!!19 to 64 years:!!With health insurance coverage!!With direct-purchase health insurance</t>
  </si>
  <si>
    <t>Margin of Error!!Total:!!Under 0.50 of poverty threshold:!!19 to 64 years:!!With health insurance coverage!!With direct-purchase health insurance</t>
  </si>
  <si>
    <t>Estimate!!Total:!!Under 0.50 of poverty threshold:!!19 to 64 years:!!With health insurance coverage!!With Medicare coverage</t>
  </si>
  <si>
    <t>Margin of Error!!Total:!!Under 0.50 of poverty threshold:!!19 to 64 years:!!With health insurance coverage!!With Medicare coverage</t>
  </si>
  <si>
    <t>Estimate!!Total:!!Under 0.50 of poverty threshold:!!19 to 64 years:!!With health insurance coverage!!With Medicaid/means-tested public coverage</t>
  </si>
  <si>
    <t>Margin of Error!!Total:!!Under 0.50 of poverty threshold:!!19 to 64 years:!!With health insurance coverage!!With Medicaid/means-tested public coverage</t>
  </si>
  <si>
    <t>Estimate!!Total:!!Under 0.50 of poverty threshold:!!19 to 64 years:!!No health insurance coverage</t>
  </si>
  <si>
    <t>Margin of Error!!Total:!!Under 0.50 of poverty threshold:!!19 to 64 years:!!No health insurance coverage</t>
  </si>
  <si>
    <t>Estimate!!Total:!!Under 0.50 of poverty threshold:!!65 years and over:</t>
  </si>
  <si>
    <t>Margin of Error!!Total:!!Under 0.50 of poverty threshold:!!65 years and over:</t>
  </si>
  <si>
    <t>Estimate!!Total:!!Under 0.50 of poverty threshold:!!65 years and over:!!With health insurance coverage</t>
  </si>
  <si>
    <t>Margin of Error!!Total:!!Under 0.50 of poverty threshold:!!65 years and over:!!With health insurance coverage</t>
  </si>
  <si>
    <t>Estimate!!Total:!!Under 0.50 of poverty threshold:!!65 years and over:!!With health insurance coverage!!With employer-based health insurance</t>
  </si>
  <si>
    <t>Margin of Error!!Total:!!Under 0.50 of poverty threshold:!!65 years and over:!!With health insurance coverage!!With employer-based health insurance</t>
  </si>
  <si>
    <t>Estimate!!Total:!!Under 0.50 of poverty threshold:!!65 years and over:!!With health insurance coverage!!With direct-purchase health insurance</t>
  </si>
  <si>
    <t>Margin of Error!!Total:!!Under 0.50 of poverty threshold:!!65 years and over:!!With health insurance coverage!!With direct-purchase health insurance</t>
  </si>
  <si>
    <t>Estimate!!Total:!!Under 0.50 of poverty threshold:!!65 years and over:!!With health insurance coverage!!With Medicare coverage</t>
  </si>
  <si>
    <t>Margin of Error!!Total:!!Under 0.50 of poverty threshold:!!65 years and over:!!With health insurance coverage!!With Medicare coverage</t>
  </si>
  <si>
    <t>Estimate!!Total:!!Under 0.50 of poverty threshold:!!65 years and over:!!With health insurance coverage!!With Medicaid/means-tested public coverage</t>
  </si>
  <si>
    <t>Margin of Error!!Total:!!Under 0.50 of poverty threshold:!!65 years and over:!!With health insurance coverage!!With Medicaid/means-tested public coverage</t>
  </si>
  <si>
    <t>Estimate!!Total:!!Under 0.50 of poverty threshold:!!65 years and over:!!No health insurance coverage</t>
  </si>
  <si>
    <t>Margin of Error!!Total:!!Under 0.50 of poverty threshold:!!65 years and over:!!No health insurance coverage</t>
  </si>
  <si>
    <t>Estimate!!Total:!!0.50 to .99 of poverty threshold:</t>
  </si>
  <si>
    <t>Margin of Error!!Total:!!0.50 to .99 of poverty threshold:</t>
  </si>
  <si>
    <t>Estimate!!Total:!!0.50 to .99 of poverty threshold:!!Under 19 years:</t>
  </si>
  <si>
    <t>Margin of Error!!Total:!!0.50 to .99 of poverty threshold:!!Under 19 years:</t>
  </si>
  <si>
    <t>Estimate!!Total:!!0.50 to .99 of poverty threshold:!!Under 19 years:!!With health insurance coverage</t>
  </si>
  <si>
    <t>Margin of Error!!Total:!!0.50 to .99 of poverty threshold:!!Under 19 years:!!With health insurance coverage</t>
  </si>
  <si>
    <t>Estimate!!Total:!!0.50 to .99 of poverty threshold:!!Under 19 years:!!With health insurance coverage!!With employer-based health insurance</t>
  </si>
  <si>
    <t>Margin of Error!!Total:!!0.50 to .99 of poverty threshold:!!Under 19 years:!!With health insurance coverage!!With employer-based health insurance</t>
  </si>
  <si>
    <t>Estimate!!Total:!!0.50 to .99 of poverty threshold:!!Under 19 years:!!With health insurance coverage!!With direct-purchase health insurance</t>
  </si>
  <si>
    <t>Margin of Error!!Total:!!0.50 to .99 of poverty threshold:!!Under 19 years:!!With health insurance coverage!!With direct-purchase health insurance</t>
  </si>
  <si>
    <t>Estimate!!Total:!!0.50 to .99 of poverty threshold:!!Under 19 years:!!With health insurance coverage!!With Medicare coverage</t>
  </si>
  <si>
    <t>Margin of Error!!Total:!!0.50 to .99 of poverty threshold:!!Under 19 years:!!With health insurance coverage!!With Medicare coverage</t>
  </si>
  <si>
    <t>Estimate!!Total:!!0.50 to .99 of poverty threshold:!!Under 19 years:!!With health insurance coverage!!With Medicaid/means-tested public coverage</t>
  </si>
  <si>
    <t>Margin of Error!!Total:!!0.50 to .99 of poverty threshold:!!Under 19 years:!!With health insurance coverage!!With Medicaid/means-tested public coverage</t>
  </si>
  <si>
    <t>Estimate!!Total:!!0.50 to .99 of poverty threshold:!!Under 19 years:!!No health insurance coverage</t>
  </si>
  <si>
    <t>Margin of Error!!Total:!!0.50 to .99 of poverty threshold:!!Under 19 years:!!No health insurance coverage</t>
  </si>
  <si>
    <t>Estimate!!Total:!!0.50 to .99 of poverty threshold:!!19 to 64 years:</t>
  </si>
  <si>
    <t>Margin of Error!!Total:!!0.50 to .99 of poverty threshold:!!19 to 64 years:</t>
  </si>
  <si>
    <t>Estimate!!Total:!!0.50 to .99 of poverty threshold:!!19 to 64 years:!!With health insurance coverage</t>
  </si>
  <si>
    <t>Margin of Error!!Total:!!0.50 to .99 of poverty threshold:!!19 to 64 years:!!With health insurance coverage</t>
  </si>
  <si>
    <t>Estimate!!Total:!!0.50 to .99 of poverty threshold:!!19 to 64 years:!!With health insurance coverage!!With employer-based health insurance</t>
  </si>
  <si>
    <t>Margin of Error!!Total:!!0.50 to .99 of poverty threshold:!!19 to 64 years:!!With health insurance coverage!!With employer-based health insurance</t>
  </si>
  <si>
    <t>Estimate!!Total:!!0.50 to .99 of poverty threshold:!!19 to 64 years:!!With health insurance coverage!!With direct-purchase health insurance</t>
  </si>
  <si>
    <t>Margin of Error!!Total:!!0.50 to .99 of poverty threshold:!!19 to 64 years:!!With health insurance coverage!!With direct-purchase health insurance</t>
  </si>
  <si>
    <t>Estimate!!Total:!!0.50 to .99 of poverty threshold:!!19 to 64 years:!!With health insurance coverage!!With Medicare coverage</t>
  </si>
  <si>
    <t>Margin of Error!!Total:!!0.50 to .99 of poverty threshold:!!19 to 64 years:!!With health insurance coverage!!With Medicare coverage</t>
  </si>
  <si>
    <t>Estimate!!Total:!!0.50 to .99 of poverty threshold:!!19 to 64 years:!!With health insurance coverage!!With Medicaid/means-tested public coverage</t>
  </si>
  <si>
    <t>Margin of Error!!Total:!!0.50 to .99 of poverty threshold:!!19 to 64 years:!!With health insurance coverage!!With Medicaid/means-tested public coverage</t>
  </si>
  <si>
    <t>Estimate!!Total:!!0.50 to .99 of poverty threshold:!!19 to 64 years:!!No health insurance coverage</t>
  </si>
  <si>
    <t>Margin of Error!!Total:!!0.50 to .99 of poverty threshold:!!19 to 64 years:!!No health insurance coverage</t>
  </si>
  <si>
    <t>Estimate!!Total:!!0.50 to .99 of poverty threshold:!!65 years and over:</t>
  </si>
  <si>
    <t>Margin of Error!!Total:!!0.50 to .99 of poverty threshold:!!65 years and over:</t>
  </si>
  <si>
    <t>Estimate!!Total:!!0.50 to .99 of poverty threshold:!!65 years and over:!!With health insurance coverage</t>
  </si>
  <si>
    <t>Margin of Error!!Total:!!0.50 to .99 of poverty threshold:!!65 years and over:!!With health insurance coverage</t>
  </si>
  <si>
    <t>Estimate!!Total:!!0.50 to .99 of poverty threshold:!!65 years and over:!!With health insurance coverage!!With employer-based health insurance</t>
  </si>
  <si>
    <t>Margin of Error!!Total:!!0.50 to .99 of poverty threshold:!!65 years and over:!!With health insurance coverage!!With employer-based health insurance</t>
  </si>
  <si>
    <t>Estimate!!Total:!!0.50 to .99 of poverty threshold:!!65 years and over:!!With health insurance coverage!!With direct-purchase health insurance</t>
  </si>
  <si>
    <t>Margin of Error!!Total:!!0.50 to .99 of poverty threshold:!!65 years and over:!!With health insurance coverage!!With direct-purchase health insurance</t>
  </si>
  <si>
    <t>Estimate!!Total:!!0.50 to .99 of poverty threshold:!!65 years and over:!!With health insurance coverage!!With Medicare coverage</t>
  </si>
  <si>
    <t>Margin of Error!!Total:!!0.50 to .99 of poverty threshold:!!65 years and over:!!With health insurance coverage!!With Medicare coverage</t>
  </si>
  <si>
    <t>Estimate!!Total:!!0.50 to .99 of poverty threshold:!!65 years and over:!!With health insurance coverage!!With Medicaid/means-tested public coverage</t>
  </si>
  <si>
    <t>Margin of Error!!Total:!!0.50 to .99 of poverty threshold:!!65 years and over:!!With health insurance coverage!!With Medicaid/means-tested public coverage</t>
  </si>
  <si>
    <t>Estimate!!Total:!!0.50 to .99 of poverty threshold:!!65 years and over:!!No health insurance coverage</t>
  </si>
  <si>
    <t>Margin of Error!!Total:!!0.50 to .99 of poverty threshold:!!65 years and over:!!No health insurance coverage</t>
  </si>
  <si>
    <t>Estimate!!Total:!!1.00 to 1.37 of poverty threshold:</t>
  </si>
  <si>
    <t>Margin of Error!!Total:!!1.00 to 1.37 of poverty threshold:</t>
  </si>
  <si>
    <t>Estimate!!Total:!!1.00 to 1.37 of poverty threshold:!!Under 19 years:</t>
  </si>
  <si>
    <t>Margin of Error!!Total:!!1.00 to 1.37 of poverty threshold:!!Under 19 years:</t>
  </si>
  <si>
    <t>Estimate!!Total:!!1.00 to 1.37 of poverty threshold:!!Under 19 years:!!With health insurance coverage</t>
  </si>
  <si>
    <t>Margin of Error!!Total:!!1.00 to 1.37 of poverty threshold:!!Under 19 years:!!With health insurance coverage</t>
  </si>
  <si>
    <t>Estimate!!Total:!!1.00 to 1.37 of poverty threshold:!!Under 19 years:!!With health insurance coverage!!With employer-based health insurance</t>
  </si>
  <si>
    <t>Margin of Error!!Total:!!1.00 to 1.37 of poverty threshold:!!Under 19 years:!!With health insurance coverage!!With employer-based health insurance</t>
  </si>
  <si>
    <t>Estimate!!Total:!!1.00 to 1.37 of poverty threshold:!!Under 19 years:!!With health insurance coverage!!With direct-purchase health insurance</t>
  </si>
  <si>
    <t>Margin of Error!!Total:!!1.00 to 1.37 of poverty threshold:!!Under 19 years:!!With health insurance coverage!!With direct-purchase health insurance</t>
  </si>
  <si>
    <t>Estimate!!Total:!!1.00 to 1.37 of poverty threshold:!!Under 19 years:!!With health insurance coverage!!With Medicare coverage</t>
  </si>
  <si>
    <t>Margin of Error!!Total:!!1.00 to 1.37 of poverty threshold:!!Under 19 years:!!With health insurance coverage!!With Medicare coverage</t>
  </si>
  <si>
    <t>Estimate!!Total:!!1.00 to 1.37 of poverty threshold:!!Under 19 years:!!With health insurance coverage!!With Medicaid/means-tested public coverage</t>
  </si>
  <si>
    <t>Margin of Error!!Total:!!1.00 to 1.37 of poverty threshold:!!Under 19 years:!!With health insurance coverage!!With Medicaid/means-tested public coverage</t>
  </si>
  <si>
    <t>Estimate!!Total:!!1.00 to 1.37 of poverty threshold:!!Under 19 years:!!No health insurance coverage</t>
  </si>
  <si>
    <t>Margin of Error!!Total:!!1.00 to 1.37 of poverty threshold:!!Under 19 years:!!No health insurance coverage</t>
  </si>
  <si>
    <t>Estimate!!Total:!!1.00 to 1.37 of poverty threshold:!!19 to 64 years:</t>
  </si>
  <si>
    <t>Margin of Error!!Total:!!1.00 to 1.37 of poverty threshold:!!19 to 64 years:</t>
  </si>
  <si>
    <t>Estimate!!Total:!!1.00 to 1.37 of poverty threshold:!!19 to 64 years:!!With health insurance coverage</t>
  </si>
  <si>
    <t>Margin of Error!!Total:!!1.00 to 1.37 of poverty threshold:!!19 to 64 years:!!With health insurance coverage</t>
  </si>
  <si>
    <t>Estimate!!Total:!!1.00 to 1.37 of poverty threshold:!!19 to 64 years:!!With health insurance coverage!!With employer-based health insurance</t>
  </si>
  <si>
    <t>Margin of Error!!Total:!!1.00 to 1.37 of poverty threshold:!!19 to 64 years:!!With health insurance coverage!!With employer-based health insurance</t>
  </si>
  <si>
    <t>Estimate!!Total:!!1.00 to 1.37 of poverty threshold:!!19 to 64 years:!!With health insurance coverage!!With direct-purchase health insurance</t>
  </si>
  <si>
    <t>Margin of Error!!Total:!!1.00 to 1.37 of poverty threshold:!!19 to 64 years:!!With health insurance coverage!!With direct-purchase health insurance</t>
  </si>
  <si>
    <t>Estimate!!Total:!!1.00 to 1.37 of poverty threshold:!!19 to 64 years:!!With health insurance coverage!!With Medicare coverage</t>
  </si>
  <si>
    <t>Margin of Error!!Total:!!1.00 to 1.37 of poverty threshold:!!19 to 64 years:!!With health insurance coverage!!With Medicare coverage</t>
  </si>
  <si>
    <t>Estimate!!Total:!!1.00 to 1.37 of poverty threshold:!!19 to 64 years:!!With health insurance coverage!!With Medicaid/means-tested public coverage</t>
  </si>
  <si>
    <t>Margin of Error!!Total:!!1.00 to 1.37 of poverty threshold:!!19 to 64 years:!!With health insurance coverage!!With Medicaid/means-tested public coverage</t>
  </si>
  <si>
    <t>Estimate!!Total:!!1.00 to 1.37 of poverty threshold:!!19 to 64 years:!!No health insurance coverage</t>
  </si>
  <si>
    <t>Margin of Error!!Total:!!1.00 to 1.37 of poverty threshold:!!19 to 64 years:!!No health insurance coverage</t>
  </si>
  <si>
    <t>Estimate!!Total:!!1.00 to 1.37 of poverty threshold:!!65 years and over:</t>
  </si>
  <si>
    <t>Margin of Error!!Total:!!1.00 to 1.37 of poverty threshold:!!65 years and over:</t>
  </si>
  <si>
    <t>Estimate!!Total:!!1.00 to 1.37 of poverty threshold:!!65 years and over:!!With health insurance coverage</t>
  </si>
  <si>
    <t>Margin of Error!!Total:!!1.00 to 1.37 of poverty threshold:!!65 years and over:!!With health insurance coverage</t>
  </si>
  <si>
    <t>Estimate!!Total:!!1.00 to 1.37 of poverty threshold:!!65 years and over:!!With health insurance coverage!!With employer-based health insurance</t>
  </si>
  <si>
    <t>Margin of Error!!Total:!!1.00 to 1.37 of poverty threshold:!!65 years and over:!!With health insurance coverage!!With employer-based health insurance</t>
  </si>
  <si>
    <t>Estimate!!Total:!!1.00 to 1.37 of poverty threshold:!!65 years and over:!!With health insurance coverage!!With direct-purchase health insurance</t>
  </si>
  <si>
    <t>Margin of Error!!Total:!!1.00 to 1.37 of poverty threshold:!!65 years and over:!!With health insurance coverage!!With direct-purchase health insurance</t>
  </si>
  <si>
    <t>Estimate!!Total:!!1.00 to 1.37 of poverty threshold:!!65 years and over:!!With health insurance coverage!!With Medicare coverage</t>
  </si>
  <si>
    <t>Margin of Error!!Total:!!1.00 to 1.37 of poverty threshold:!!65 years and over:!!With health insurance coverage!!With Medicare coverage</t>
  </si>
  <si>
    <t>Estimate!!Total:!!1.00 to 1.37 of poverty threshold:!!65 years and over:!!With health insurance coverage!!With Medicaid/means-tested public coverage</t>
  </si>
  <si>
    <t>Margin of Error!!Total:!!1.00 to 1.37 of poverty threshold:!!65 years and over:!!With health insurance coverage!!With Medicaid/means-tested public coverage</t>
  </si>
  <si>
    <t>Estimate!!Total:!!1.00 to 1.37 of poverty threshold:!!65 years and over:!!No health insurance coverage</t>
  </si>
  <si>
    <t>Margin of Error!!Total:!!1.00 to 1.37 of poverty threshold:!!65 years and over:!!No health insurance coverage</t>
  </si>
  <si>
    <t>Estimate!!Total:!!1.38 to 1.49 of poverty threshold:</t>
  </si>
  <si>
    <t>Margin of Error!!Total:!!1.38 to 1.49 of poverty threshold:</t>
  </si>
  <si>
    <t>Estimate!!Total:!!1.38 to 1.49 of poverty threshold:!!Under 19 years:</t>
  </si>
  <si>
    <t>Margin of Error!!Total:!!1.38 to 1.49 of poverty threshold:!!Under 19 years:</t>
  </si>
  <si>
    <t>Estimate!!Total:!!1.38 to 1.49 of poverty threshold:!!Under 19 years:!!With health insurance coverage</t>
  </si>
  <si>
    <t>Margin of Error!!Total:!!1.38 to 1.49 of poverty threshold:!!Under 19 years:!!With health insurance coverage</t>
  </si>
  <si>
    <t>Estimate!!Total:!!1.38 to 1.49 of poverty threshold:!!Under 19 years:!!With health insurance coverage!!With employer-based health insurance</t>
  </si>
  <si>
    <t>Margin of Error!!Total:!!1.38 to 1.49 of poverty threshold:!!Under 19 years:!!With health insurance coverage!!With employer-based health insurance</t>
  </si>
  <si>
    <t>Estimate!!Total:!!1.38 to 1.49 of poverty threshold:!!Under 19 years:!!With health insurance coverage!!With direct-purchase health insurance</t>
  </si>
  <si>
    <t>Margin of Error!!Total:!!1.38 to 1.49 of poverty threshold:!!Under 19 years:!!With health insurance coverage!!With direct-purchase health insurance</t>
  </si>
  <si>
    <t>Estimate!!Total:!!1.38 to 1.49 of poverty threshold:!!Under 19 years:!!With health insurance coverage!!With Medicare coverage</t>
  </si>
  <si>
    <t>Margin of Error!!Total:!!1.38 to 1.49 of poverty threshold:!!Under 19 years:!!With health insurance coverage!!With Medicare coverage</t>
  </si>
  <si>
    <t>Estimate!!Total:!!1.38 to 1.49 of poverty threshold:!!Under 19 years:!!With health insurance coverage!!With Medicaid/means-tested public coverage</t>
  </si>
  <si>
    <t>Margin of Error!!Total:!!1.38 to 1.49 of poverty threshold:!!Under 19 years:!!With health insurance coverage!!With Medicaid/means-tested public coverage</t>
  </si>
  <si>
    <t>Estimate!!Total:!!1.38 to 1.49 of poverty threshold:!!Under 19 years:!!No health insurance coverage</t>
  </si>
  <si>
    <t>Margin of Error!!Total:!!1.38 to 1.49 of poverty threshold:!!Under 19 years:!!No health insurance coverage</t>
  </si>
  <si>
    <t>Estimate!!Total:!!1.38 to 1.49 of poverty threshold:!!19 to 64 years:</t>
  </si>
  <si>
    <t>Margin of Error!!Total:!!1.38 to 1.49 of poverty threshold:!!19 to 64 years:</t>
  </si>
  <si>
    <t>Estimate!!Total:!!1.38 to 1.49 of poverty threshold:!!19 to 64 years:!!With health insurance coverage</t>
  </si>
  <si>
    <t>Margin of Error!!Total:!!1.38 to 1.49 of poverty threshold:!!19 to 64 years:!!With health insurance coverage</t>
  </si>
  <si>
    <t>Estimate!!Total:!!1.38 to 1.49 of poverty threshold:!!19 to 64 years:!!With health insurance coverage!!With employer-based health insurance</t>
  </si>
  <si>
    <t>Margin of Error!!Total:!!1.38 to 1.49 of poverty threshold:!!19 to 64 years:!!With health insurance coverage!!With employer-based health insurance</t>
  </si>
  <si>
    <t>Estimate!!Total:!!1.38 to 1.49 of poverty threshold:!!19 to 64 years:!!With health insurance coverage!!With direct-purchase health insurance</t>
  </si>
  <si>
    <t>Margin of Error!!Total:!!1.38 to 1.49 of poverty threshold:!!19 to 64 years:!!With health insurance coverage!!With direct-purchase health insurance</t>
  </si>
  <si>
    <t>Estimate!!Total:!!1.38 to 1.49 of poverty threshold:!!19 to 64 years:!!With health insurance coverage!!With Medicare coverage</t>
  </si>
  <si>
    <t>Margin of Error!!Total:!!1.38 to 1.49 of poverty threshold:!!19 to 64 years:!!With health insurance coverage!!With Medicare coverage</t>
  </si>
  <si>
    <t>Estimate!!Total:!!1.38 to 1.49 of poverty threshold:!!19 to 64 years:!!With health insurance coverage!!With Medicaid/means-tested public coverage</t>
  </si>
  <si>
    <t>Margin of Error!!Total:!!1.38 to 1.49 of poverty threshold:!!19 to 64 years:!!With health insurance coverage!!With Medicaid/means-tested public coverage</t>
  </si>
  <si>
    <t>Estimate!!Total:!!1.38 to 1.49 of poverty threshold:!!19 to 64 years:!!No health insurance coverage</t>
  </si>
  <si>
    <t>Margin of Error!!Total:!!1.38 to 1.49 of poverty threshold:!!19 to 64 years:!!No health insurance coverage</t>
  </si>
  <si>
    <t>Estimate!!Total:!!1.38 to 1.49 of poverty threshold:!!65 years and over:</t>
  </si>
  <si>
    <t>Margin of Error!!Total:!!1.38 to 1.49 of poverty threshold:!!65 years and over:</t>
  </si>
  <si>
    <t>Estimate!!Total:!!1.38 to 1.49 of poverty threshold:!!65 years and over:!!With health insurance coverage</t>
  </si>
  <si>
    <t>Margin of Error!!Total:!!1.38 to 1.49 of poverty threshold:!!65 years and over:!!With health insurance coverage</t>
  </si>
  <si>
    <t>Estimate!!Total:!!1.38 to 1.49 of poverty threshold:!!65 years and over:!!With health insurance coverage!!With employer-based health insurance</t>
  </si>
  <si>
    <t>Margin of Error!!Total:!!1.38 to 1.49 of poverty threshold:!!65 years and over:!!With health insurance coverage!!With employer-based health insurance</t>
  </si>
  <si>
    <t>Estimate!!Total:!!1.38 to 1.49 of poverty threshold:!!65 years and over:!!With health insurance coverage!!With direct-purchase health insurance</t>
  </si>
  <si>
    <t>Margin of Error!!Total:!!1.38 to 1.49 of poverty threshold:!!65 years and over:!!With health insurance coverage!!With direct-purchase health insurance</t>
  </si>
  <si>
    <t>Estimate!!Total:!!1.38 to 1.49 of poverty threshold:!!65 years and over:!!With health insurance coverage!!With Medicare coverage</t>
  </si>
  <si>
    <t>Margin of Error!!Total:!!1.38 to 1.49 of poverty threshold:!!65 years and over:!!With health insurance coverage!!With Medicare coverage</t>
  </si>
  <si>
    <t>Estimate!!Total:!!1.38 to 1.49 of poverty threshold:!!65 years and over:!!With health insurance coverage!!With Medicaid/means-tested public coverage</t>
  </si>
  <si>
    <t>Margin of Error!!Total:!!1.38 to 1.49 of poverty threshold:!!65 years and over:!!With health insurance coverage!!With Medicaid/means-tested public coverage</t>
  </si>
  <si>
    <t>Estimate!!Total:!!1.38 to 1.49 of poverty threshold:!!65 years and over:!!No health insurance coverage</t>
  </si>
  <si>
    <t>Margin of Error!!Total:!!1.38 to 1.49 of poverty threshold:!!65 years and over:!!No health insurance coverage</t>
  </si>
  <si>
    <t>Estimate!!Total:!!1.50 to 1.99 of poverty threshold:</t>
  </si>
  <si>
    <t>Margin of Error!!Total:!!1.50 to 1.99 of poverty threshold:</t>
  </si>
  <si>
    <t>Estimate!!Total:!!1.50 to 1.99 of poverty threshold:!!Under 19 years:</t>
  </si>
  <si>
    <t>Margin of Error!!Total:!!1.50 to 1.99 of poverty threshold:!!Under 19 years:</t>
  </si>
  <si>
    <t>Estimate!!Total:!!1.50 to 1.99 of poverty threshold:!!Under 19 years:!!With health insurance coverage</t>
  </si>
  <si>
    <t>Margin of Error!!Total:!!1.50 to 1.99 of poverty threshold:!!Under 19 years:!!With health insurance coverage</t>
  </si>
  <si>
    <t>Estimate!!Total:!!1.50 to 1.99 of poverty threshold:!!Under 19 years:!!With health insurance coverage!!With employer-based health insurance</t>
  </si>
  <si>
    <t>Margin of Error!!Total:!!1.50 to 1.99 of poverty threshold:!!Under 19 years:!!With health insurance coverage!!With employer-based health insurance</t>
  </si>
  <si>
    <t>Estimate!!Total:!!1.50 to 1.99 of poverty threshold:!!Under 19 years:!!With health insurance coverage!!With direct-purchase health insurance</t>
  </si>
  <si>
    <t>Margin of Error!!Total:!!1.50 to 1.99 of poverty threshold:!!Under 19 years:!!With health insurance coverage!!With direct-purchase health insurance</t>
  </si>
  <si>
    <t>Estimate!!Total:!!1.50 to 1.99 of poverty threshold:!!Under 19 years:!!With health insurance coverage!!With Medicare coverage</t>
  </si>
  <si>
    <t>Margin of Error!!Total:!!1.50 to 1.99 of poverty threshold:!!Under 19 years:!!With health insurance coverage!!With Medicare coverage</t>
  </si>
  <si>
    <t>Estimate!!Total:!!1.50 to 1.99 of poverty threshold:!!Under 19 years:!!With health insurance coverage!!With Medicaid/means-tested public coverage</t>
  </si>
  <si>
    <t>Margin of Error!!Total:!!1.50 to 1.99 of poverty threshold:!!Under 19 years:!!With health insurance coverage!!With Medicaid/means-tested public coverage</t>
  </si>
  <si>
    <t>Estimate!!Total:!!1.50 to 1.99 of poverty threshold:!!Under 19 years:!!No health insurance coverage</t>
  </si>
  <si>
    <t>Margin of Error!!Total:!!1.50 to 1.99 of poverty threshold:!!Under 19 years:!!No health insurance coverage</t>
  </si>
  <si>
    <t>Estimate!!Total:!!1.50 to 1.99 of poverty threshold:!!19 to 64 years:</t>
  </si>
  <si>
    <t>Margin of Error!!Total:!!1.50 to 1.99 of poverty threshold:!!19 to 64 years:</t>
  </si>
  <si>
    <t>Estimate!!Total:!!1.50 to 1.99 of poverty threshold:!!19 to 64 years:!!With health insurance coverage</t>
  </si>
  <si>
    <t>Margin of Error!!Total:!!1.50 to 1.99 of poverty threshold:!!19 to 64 years:!!With health insurance coverage</t>
  </si>
  <si>
    <t>Estimate!!Total:!!1.50 to 1.99 of poverty threshold:!!19 to 64 years:!!With health insurance coverage!!With employer-based health insurance</t>
  </si>
  <si>
    <t>Margin of Error!!Total:!!1.50 to 1.99 of poverty threshold:!!19 to 64 years:!!With health insurance coverage!!With employer-based health insurance</t>
  </si>
  <si>
    <t>Estimate!!Total:!!1.50 to 1.99 of poverty threshold:!!19 to 64 years:!!With health insurance coverage!!With direct-purchase health insurance</t>
  </si>
  <si>
    <t>Margin of Error!!Total:!!1.50 to 1.99 of poverty threshold:!!19 to 64 years:!!With health insurance coverage!!With direct-purchase health insurance</t>
  </si>
  <si>
    <t>Estimate!!Total:!!1.50 to 1.99 of poverty threshold:!!19 to 64 years:!!With health insurance coverage!!With Medicare coverage</t>
  </si>
  <si>
    <t>Margin of Error!!Total:!!1.50 to 1.99 of poverty threshold:!!19 to 64 years:!!With health insurance coverage!!With Medicare coverage</t>
  </si>
  <si>
    <t>Estimate!!Total:!!1.50 to 1.99 of poverty threshold:!!19 to 64 years:!!With health insurance coverage!!With Medicaid/means-tested public coverage</t>
  </si>
  <si>
    <t>Margin of Error!!Total:!!1.50 to 1.99 of poverty threshold:!!19 to 64 years:!!With health insurance coverage!!With Medicaid/means-tested public coverage</t>
  </si>
  <si>
    <t>Estimate!!Total:!!1.50 to 1.99 of poverty threshold:!!19 to 64 years:!!No health insurance coverage</t>
  </si>
  <si>
    <t>Margin of Error!!Total:!!1.50 to 1.99 of poverty threshold:!!19 to 64 years:!!No health insurance coverage</t>
  </si>
  <si>
    <t>Estimate!!Total:!!1.50 to 1.99 of poverty threshold:!!65 years and over:</t>
  </si>
  <si>
    <t>Margin of Error!!Total:!!1.50 to 1.99 of poverty threshold:!!65 years and over:</t>
  </si>
  <si>
    <t>Estimate!!Total:!!1.50 to 1.99 of poverty threshold:!!65 years and over:!!With health insurance coverage</t>
  </si>
  <si>
    <t>Margin of Error!!Total:!!1.50 to 1.99 of poverty threshold:!!65 years and over:!!With health insurance coverage</t>
  </si>
  <si>
    <t>Estimate!!Total:!!1.50 to 1.99 of poverty threshold:!!65 years and over:!!With health insurance coverage!!With employer-based health insurance</t>
  </si>
  <si>
    <t>Margin of Error!!Total:!!1.50 to 1.99 of poverty threshold:!!65 years and over:!!With health insurance coverage!!With employer-based health insurance</t>
  </si>
  <si>
    <t>Estimate!!Total:!!1.50 to 1.99 of poverty threshold:!!65 years and over:!!With health insurance coverage!!With direct-purchase health insurance</t>
  </si>
  <si>
    <t>Margin of Error!!Total:!!1.50 to 1.99 of poverty threshold:!!65 years and over:!!With health insurance coverage!!With direct-purchase health insurance</t>
  </si>
  <si>
    <t>Estimate!!Total:!!1.50 to 1.99 of poverty threshold:!!65 years and over:!!With health insurance coverage!!With Medicare coverage</t>
  </si>
  <si>
    <t>Margin of Error!!Total:!!1.50 to 1.99 of poverty threshold:!!65 years and over:!!With health insurance coverage!!With Medicare coverage</t>
  </si>
  <si>
    <t>Estimate!!Total:!!1.50 to 1.99 of poverty threshold:!!65 years and over:!!With health insurance coverage!!With Medicaid/means-tested public coverage</t>
  </si>
  <si>
    <t>Margin of Error!!Total:!!1.50 to 1.99 of poverty threshold:!!65 years and over:!!With health insurance coverage!!With Medicaid/means-tested public coverage</t>
  </si>
  <si>
    <t>Estimate!!Total:!!1.50 to 1.99 of poverty threshold:!!65 years and over:!!No health insurance coverage</t>
  </si>
  <si>
    <t>Margin of Error!!Total:!!1.50 to 1.99 of poverty threshold:!!65 years and over:!!No health insurance coverage</t>
  </si>
  <si>
    <t>Estimate!!Total:!!2.00 to 2.49 of poverty threshold:</t>
  </si>
  <si>
    <t>Margin of Error!!Total:!!2.00 to 2.49 of poverty threshold:</t>
  </si>
  <si>
    <t>Estimate!!Total:!!2.00 to 2.49 of poverty threshold:!!Under 19 years:</t>
  </si>
  <si>
    <t>Margin of Error!!Total:!!2.00 to 2.49 of poverty threshold:!!Under 19 years:</t>
  </si>
  <si>
    <t>Estimate!!Total:!!2.00 to 2.49 of poverty threshold:!!Under 19 years:!!With health insurance coverage</t>
  </si>
  <si>
    <t>Margin of Error!!Total:!!2.00 to 2.49 of poverty threshold:!!Under 19 years:!!With health insurance coverage</t>
  </si>
  <si>
    <t>Estimate!!Total:!!2.00 to 2.49 of poverty threshold:!!Under 19 years:!!With health insurance coverage!!With employer-based health insurance</t>
  </si>
  <si>
    <t>Margin of Error!!Total:!!2.00 to 2.49 of poverty threshold:!!Under 19 years:!!With health insurance coverage!!With employer-based health insurance</t>
  </si>
  <si>
    <t>Estimate!!Total:!!2.00 to 2.49 of poverty threshold:!!Under 19 years:!!With health insurance coverage!!With direct-purchase health insurance</t>
  </si>
  <si>
    <t>Margin of Error!!Total:!!2.00 to 2.49 of poverty threshold:!!Under 19 years:!!With health insurance coverage!!With direct-purchase health insurance</t>
  </si>
  <si>
    <t>Estimate!!Total:!!2.00 to 2.49 of poverty threshold:!!Under 19 years:!!With health insurance coverage!!With Medicare coverage</t>
  </si>
  <si>
    <t>Margin of Error!!Total:!!2.00 to 2.49 of poverty threshold:!!Under 19 years:!!With health insurance coverage!!With Medicare coverage</t>
  </si>
  <si>
    <t>Estimate!!Total:!!2.00 to 2.49 of poverty threshold:!!Under 19 years:!!With health insurance coverage!!With Medicaid/means-tested public coverage</t>
  </si>
  <si>
    <t>Margin of Error!!Total:!!2.00 to 2.49 of poverty threshold:!!Under 19 years:!!With health insurance coverage!!With Medicaid/means-tested public coverage</t>
  </si>
  <si>
    <t>Estimate!!Total:!!2.00 to 2.49 of poverty threshold:!!Under 19 years:!!No health insurance coverage</t>
  </si>
  <si>
    <t>Margin of Error!!Total:!!2.00 to 2.49 of poverty threshold:!!Under 19 years:!!No health insurance coverage</t>
  </si>
  <si>
    <t>Estimate!!Total:!!2.00 to 2.49 of poverty threshold:!!19 to 64 years:</t>
  </si>
  <si>
    <t>Margin of Error!!Total:!!2.00 to 2.49 of poverty threshold:!!19 to 64 years:</t>
  </si>
  <si>
    <t>Estimate!!Total:!!2.00 to 2.49 of poverty threshold:!!19 to 64 years:!!With health insurance coverage</t>
  </si>
  <si>
    <t>Margin of Error!!Total:!!2.00 to 2.49 of poverty threshold:!!19 to 64 years:!!With health insurance coverage</t>
  </si>
  <si>
    <t>Estimate!!Total:!!2.00 to 2.49 of poverty threshold:!!19 to 64 years:!!With health insurance coverage!!With employer-based health insurance</t>
  </si>
  <si>
    <t>Margin of Error!!Total:!!2.00 to 2.49 of poverty threshold:!!19 to 64 years:!!With health insurance coverage!!With employer-based health insurance</t>
  </si>
  <si>
    <t>Estimate!!Total:!!2.00 to 2.49 of poverty threshold:!!19 to 64 years:!!With health insurance coverage!!With direct-purchase health insurance</t>
  </si>
  <si>
    <t>Margin of Error!!Total:!!2.00 to 2.49 of poverty threshold:!!19 to 64 years:!!With health insurance coverage!!With direct-purchase health insurance</t>
  </si>
  <si>
    <t>Estimate!!Total:!!2.00 to 2.49 of poverty threshold:!!19 to 64 years:!!With health insurance coverage!!With Medicare coverage</t>
  </si>
  <si>
    <t>Margin of Error!!Total:!!2.00 to 2.49 of poverty threshold:!!19 to 64 years:!!With health insurance coverage!!With Medicare coverage</t>
  </si>
  <si>
    <t>Estimate!!Total:!!2.00 to 2.49 of poverty threshold:!!19 to 64 years:!!With health insurance coverage!!With Medicaid/means-tested public coverage</t>
  </si>
  <si>
    <t>Margin of Error!!Total:!!2.00 to 2.49 of poverty threshold:!!19 to 64 years:!!With health insurance coverage!!With Medicaid/means-tested public coverage</t>
  </si>
  <si>
    <t>Estimate!!Total:!!2.00 to 2.49 of poverty threshold:!!19 to 64 years:!!No health insurance coverage</t>
  </si>
  <si>
    <t>Margin of Error!!Total:!!2.00 to 2.49 of poverty threshold:!!19 to 64 years:!!No health insurance coverage</t>
  </si>
  <si>
    <t>Estimate!!Total:!!2.00 to 2.49 of poverty threshold:!!65 years and over:</t>
  </si>
  <si>
    <t>Margin of Error!!Total:!!2.00 to 2.49 of poverty threshold:!!65 years and over:</t>
  </si>
  <si>
    <t>Estimate!!Total:!!2.00 to 2.49 of poverty threshold:!!65 years and over:!!With health insurance coverage</t>
  </si>
  <si>
    <t>Margin of Error!!Total:!!2.00 to 2.49 of poverty threshold:!!65 years and over:!!With health insurance coverage</t>
  </si>
  <si>
    <t>Estimate!!Total:!!2.00 to 2.49 of poverty threshold:!!65 years and over:!!With health insurance coverage!!With employer-based health insurance</t>
  </si>
  <si>
    <t>Margin of Error!!Total:!!2.00 to 2.49 of poverty threshold:!!65 years and over:!!With health insurance coverage!!With employer-based health insurance</t>
  </si>
  <si>
    <t>Estimate!!Total:!!2.00 to 2.49 of poverty threshold:!!65 years and over:!!With health insurance coverage!!With direct-purchase health insurance</t>
  </si>
  <si>
    <t>Margin of Error!!Total:!!2.00 to 2.49 of poverty threshold:!!65 years and over:!!With health insurance coverage!!With direct-purchase health insurance</t>
  </si>
  <si>
    <t>Estimate!!Total:!!2.00 to 2.49 of poverty threshold:!!65 years and over:!!With health insurance coverage!!With Medicare coverage</t>
  </si>
  <si>
    <t>Margin of Error!!Total:!!2.00 to 2.49 of poverty threshold:!!65 years and over:!!With health insurance coverage!!With Medicare coverage</t>
  </si>
  <si>
    <t>Estimate!!Total:!!2.00 to 2.49 of poverty threshold:!!65 years and over:!!With health insurance coverage!!With Medicaid/means-tested public coverage</t>
  </si>
  <si>
    <t>Margin of Error!!Total:!!2.00 to 2.49 of poverty threshold:!!65 years and over:!!With health insurance coverage!!With Medicaid/means-tested public coverage</t>
  </si>
  <si>
    <t>Estimate!!Total:!!2.00 to 2.49 of poverty threshold:!!65 years and over:!!No health insurance coverage</t>
  </si>
  <si>
    <t>Margin of Error!!Total:!!2.00 to 2.49 of poverty threshold:!!65 years and over:!!No health insurance coverage</t>
  </si>
  <si>
    <t>Estimate!!Total:!!2.50 to 2.99 of poverty threshold:</t>
  </si>
  <si>
    <t>Margin of Error!!Total:!!2.50 to 2.99 of poverty threshold:</t>
  </si>
  <si>
    <t>Estimate!!Total:!!2.50 to 2.99 of poverty threshold:!!Under 19 years:</t>
  </si>
  <si>
    <t>Margin of Error!!Total:!!2.50 to 2.99 of poverty threshold:!!Under 19 years:</t>
  </si>
  <si>
    <t>Estimate!!Total:!!2.50 to 2.99 of poverty threshold:!!Under 19 years:!!With health insurance coverage</t>
  </si>
  <si>
    <t>Margin of Error!!Total:!!2.50 to 2.99 of poverty threshold:!!Under 19 years:!!With health insurance coverage</t>
  </si>
  <si>
    <t>Estimate!!Total:!!2.50 to 2.99 of poverty threshold:!!Under 19 years:!!With health insurance coverage!!With employer-based health insurance</t>
  </si>
  <si>
    <t>Margin of Error!!Total:!!2.50 to 2.99 of poverty threshold:!!Under 19 years:!!With health insurance coverage!!With employer-based health insurance</t>
  </si>
  <si>
    <t>Estimate!!Total:!!2.50 to 2.99 of poverty threshold:!!Under 19 years:!!With health insurance coverage!!With direct-purchase health insurance</t>
  </si>
  <si>
    <t>Margin of Error!!Total:!!2.50 to 2.99 of poverty threshold:!!Under 19 years:!!With health insurance coverage!!With direct-purchase health insurance</t>
  </si>
  <si>
    <t>Estimate!!Total:!!2.50 to 2.99 of poverty threshold:!!Under 19 years:!!With health insurance coverage!!With Medicare coverage</t>
  </si>
  <si>
    <t>Margin of Error!!Total:!!2.50 to 2.99 of poverty threshold:!!Under 19 years:!!With health insurance coverage!!With Medicare coverage</t>
  </si>
  <si>
    <t>Estimate!!Total:!!2.50 to 2.99 of poverty threshold:!!Under 19 years:!!With health insurance coverage!!With Medicaid/means-tested public coverage</t>
  </si>
  <si>
    <t>Margin of Error!!Total:!!2.50 to 2.99 of poverty threshold:!!Under 19 years:!!With health insurance coverage!!With Medicaid/means-tested public coverage</t>
  </si>
  <si>
    <t>Estimate!!Total:!!2.50 to 2.99 of poverty threshold:!!Under 19 years:!!No health insurance coverage</t>
  </si>
  <si>
    <t>Margin of Error!!Total:!!2.50 to 2.99 of poverty threshold:!!Under 19 years:!!No health insurance coverage</t>
  </si>
  <si>
    <t>Estimate!!Total:!!2.50 to 2.99 of poverty threshold:!!19 to 64 years:</t>
  </si>
  <si>
    <t>Margin of Error!!Total:!!2.50 to 2.99 of poverty threshold:!!19 to 64 years:</t>
  </si>
  <si>
    <t>Estimate!!Total:!!2.50 to 2.99 of poverty threshold:!!19 to 64 years:!!With health insurance coverage</t>
  </si>
  <si>
    <t>Margin of Error!!Total:!!2.50 to 2.99 of poverty threshold:!!19 to 64 years:!!With health insurance coverage</t>
  </si>
  <si>
    <t>Estimate!!Total:!!2.50 to 2.99 of poverty threshold:!!19 to 64 years:!!With health insurance coverage!!With employer-based health insurance</t>
  </si>
  <si>
    <t>Margin of Error!!Total:!!2.50 to 2.99 of poverty threshold:!!19 to 64 years:!!With health insurance coverage!!With employer-based health insurance</t>
  </si>
  <si>
    <t>Estimate!!Total:!!2.50 to 2.99 of poverty threshold:!!19 to 64 years:!!With health insurance coverage!!With direct-purchase health insurance</t>
  </si>
  <si>
    <t>Margin of Error!!Total:!!2.50 to 2.99 of poverty threshold:!!19 to 64 years:!!With health insurance coverage!!With direct-purchase health insurance</t>
  </si>
  <si>
    <t>Estimate!!Total:!!2.50 to 2.99 of poverty threshold:!!19 to 64 years:!!With health insurance coverage!!With Medicare coverage</t>
  </si>
  <si>
    <t>Margin of Error!!Total:!!2.50 to 2.99 of poverty threshold:!!19 to 64 years:!!With health insurance coverage!!With Medicare coverage</t>
  </si>
  <si>
    <t>Estimate!!Total:!!2.50 to 2.99 of poverty threshold:!!19 to 64 years:!!With health insurance coverage!!With Medicaid/means-tested public coverage</t>
  </si>
  <si>
    <t>Margin of Error!!Total:!!2.50 to 2.99 of poverty threshold:!!19 to 64 years:!!With health insurance coverage!!With Medicaid/means-tested public coverage</t>
  </si>
  <si>
    <t>Estimate!!Total:!!2.50 to 2.99 of poverty threshold:!!19 to 64 years:!!No health insurance coverage</t>
  </si>
  <si>
    <t>Margin of Error!!Total:!!2.50 to 2.99 of poverty threshold:!!19 to 64 years:!!No health insurance coverage</t>
  </si>
  <si>
    <t>Estimate!!Total:!!2.50 to 2.99 of poverty threshold:!!65 years and over:</t>
  </si>
  <si>
    <t>Margin of Error!!Total:!!2.50 to 2.99 of poverty threshold:!!65 years and over:</t>
  </si>
  <si>
    <t>Estimate!!Total:!!2.50 to 2.99 of poverty threshold:!!65 years and over:!!With health insurance coverage</t>
  </si>
  <si>
    <t>Margin of Error!!Total:!!2.50 to 2.99 of poverty threshold:!!65 years and over:!!With health insurance coverage</t>
  </si>
  <si>
    <t>Estimate!!Total:!!2.50 to 2.99 of poverty threshold:!!65 years and over:!!With health insurance coverage!!With employer-based health insurance</t>
  </si>
  <si>
    <t>Margin of Error!!Total:!!2.50 to 2.99 of poverty threshold:!!65 years and over:!!With health insurance coverage!!With employer-based health insurance</t>
  </si>
  <si>
    <t>Estimate!!Total:!!2.50 to 2.99 of poverty threshold:!!65 years and over:!!With health insurance coverage!!With direct-purchase health insurance</t>
  </si>
  <si>
    <t>Margin of Error!!Total:!!2.50 to 2.99 of poverty threshold:!!65 years and over:!!With health insurance coverage!!With direct-purchase health insurance</t>
  </si>
  <si>
    <t>Estimate!!Total:!!2.50 to 2.99 of poverty threshold:!!65 years and over:!!With health insurance coverage!!With Medicare coverage</t>
  </si>
  <si>
    <t>Margin of Error!!Total:!!2.50 to 2.99 of poverty threshold:!!65 years and over:!!With health insurance coverage!!With Medicare coverage</t>
  </si>
  <si>
    <t>Estimate!!Total:!!2.50 to 2.99 of poverty threshold:!!65 years and over:!!With health insurance coverage!!With Medicaid/means-tested public coverage</t>
  </si>
  <si>
    <t>Margin of Error!!Total:!!2.50 to 2.99 of poverty threshold:!!65 years and over:!!With health insurance coverage!!With Medicaid/means-tested public coverage</t>
  </si>
  <si>
    <t>Estimate!!Total:!!2.50 to 2.99 of poverty threshold:!!65 years and over:!!No health insurance coverage</t>
  </si>
  <si>
    <t>Margin of Error!!Total:!!2.50 to 2.99 of poverty threshold:!!65 years and over:!!No health insurance coverage</t>
  </si>
  <si>
    <t>Estimate!!Total:!!3.00 to 3.99 of poverty threshold:</t>
  </si>
  <si>
    <t>Margin of Error!!Total:!!3.00 to 3.99 of poverty threshold:</t>
  </si>
  <si>
    <t>Estimate!!Total:!!3.00 to 3.99 of poverty threshold:!!Under 19 years:</t>
  </si>
  <si>
    <t>Margin of Error!!Total:!!3.00 to 3.99 of poverty threshold:!!Under 19 years:</t>
  </si>
  <si>
    <t>Estimate!!Total:!!3.00 to 3.99 of poverty threshold:!!Under 19 years:!!With health insurance coverage</t>
  </si>
  <si>
    <t>Margin of Error!!Total:!!3.00 to 3.99 of poverty threshold:!!Under 19 years:!!With health insurance coverage</t>
  </si>
  <si>
    <t>Estimate!!Total:!!3.00 to 3.99 of poverty threshold:!!Under 19 years:!!With health insurance coverage!!With employer-based health insurance</t>
  </si>
  <si>
    <t>Margin of Error!!Total:!!3.00 to 3.99 of poverty threshold:!!Under 19 years:!!With health insurance coverage!!With employer-based health insurance</t>
  </si>
  <si>
    <t>Estimate!!Total:!!3.00 to 3.99 of poverty threshold:!!Under 19 years:!!With health insurance coverage!!With direct-purchase health insurance</t>
  </si>
  <si>
    <t>Margin of Error!!Total:!!3.00 to 3.99 of poverty threshold:!!Under 19 years:!!With health insurance coverage!!With direct-purchase health insurance</t>
  </si>
  <si>
    <t>Estimate!!Total:!!3.00 to 3.99 of poverty threshold:!!Under 19 years:!!With health insurance coverage!!With Medicare coverage</t>
  </si>
  <si>
    <t>Margin of Error!!Total:!!3.00 to 3.99 of poverty threshold:!!Under 19 years:!!With health insurance coverage!!With Medicare coverage</t>
  </si>
  <si>
    <t>Estimate!!Total:!!3.00 to 3.99 of poverty threshold:!!Under 19 years:!!With health insurance coverage!!With Medicaid/means-tested public coverage</t>
  </si>
  <si>
    <t>Margin of Error!!Total:!!3.00 to 3.99 of poverty threshold:!!Under 19 years:!!With health insurance coverage!!With Medicaid/means-tested public coverage</t>
  </si>
  <si>
    <t>Estimate!!Total:!!3.00 to 3.99 of poverty threshold:!!Under 19 years:!!No health insurance coverage</t>
  </si>
  <si>
    <t>Margin of Error!!Total:!!3.00 to 3.99 of poverty threshold:!!Under 19 years:!!No health insurance coverage</t>
  </si>
  <si>
    <t>Estimate!!Total:!!3.00 to 3.99 of poverty threshold:!!19 to 64 years:</t>
  </si>
  <si>
    <t>Margin of Error!!Total:!!3.00 to 3.99 of poverty threshold:!!19 to 64 years:</t>
  </si>
  <si>
    <t>Estimate!!Total:!!3.00 to 3.99 of poverty threshold:!!19 to 64 years:!!With health insurance coverage</t>
  </si>
  <si>
    <t>Margin of Error!!Total:!!3.00 to 3.99 of poverty threshold:!!19 to 64 years:!!With health insurance coverage</t>
  </si>
  <si>
    <t>Estimate!!Total:!!3.00 to 3.99 of poverty threshold:!!19 to 64 years:!!With health insurance coverage!!With employer-based health insurance</t>
  </si>
  <si>
    <t>Margin of Error!!Total:!!3.00 to 3.99 of poverty threshold:!!19 to 64 years:!!With health insurance coverage!!With employer-based health insurance</t>
  </si>
  <si>
    <t>Estimate!!Total:!!3.00 to 3.99 of poverty threshold:!!19 to 64 years:!!With health insurance coverage!!With direct-purchase health insurance</t>
  </si>
  <si>
    <t>Margin of Error!!Total:!!3.00 to 3.99 of poverty threshold:!!19 to 64 years:!!With health insurance coverage!!With direct-purchase health insurance</t>
  </si>
  <si>
    <t>Estimate!!Total:!!3.00 to 3.99 of poverty threshold:!!19 to 64 years:!!With health insurance coverage!!With Medicare coverage</t>
  </si>
  <si>
    <t>Margin of Error!!Total:!!3.00 to 3.99 of poverty threshold:!!19 to 64 years:!!With health insurance coverage!!With Medicare coverage</t>
  </si>
  <si>
    <t>Estimate!!Total:!!3.00 to 3.99 of poverty threshold:!!19 to 64 years:!!With health insurance coverage!!With Medicaid/means-tested public coverage</t>
  </si>
  <si>
    <t>Margin of Error!!Total:!!3.00 to 3.99 of poverty threshold:!!19 to 64 years:!!With health insurance coverage!!With Medicaid/means-tested public coverage</t>
  </si>
  <si>
    <t>Estimate!!Total:!!3.00 to 3.99 of poverty threshold:!!19 to 64 years:!!No health insurance coverage</t>
  </si>
  <si>
    <t>Margin of Error!!Total:!!3.00 to 3.99 of poverty threshold:!!19 to 64 years:!!No health insurance coverage</t>
  </si>
  <si>
    <t>Estimate!!Total:!!3.00 to 3.99 of poverty threshold:!!65 years and over:</t>
  </si>
  <si>
    <t>Margin of Error!!Total:!!3.00 to 3.99 of poverty threshold:!!65 years and over:</t>
  </si>
  <si>
    <t>Estimate!!Total:!!3.00 to 3.99 of poverty threshold:!!65 years and over:!!With health insurance coverage</t>
  </si>
  <si>
    <t>Margin of Error!!Total:!!3.00 to 3.99 of poverty threshold:!!65 years and over:!!With health insurance coverage</t>
  </si>
  <si>
    <t>Estimate!!Total:!!3.00 to 3.99 of poverty threshold:!!65 years and over:!!With health insurance coverage!!With employer-based health insurance</t>
  </si>
  <si>
    <t>Margin of Error!!Total:!!3.00 to 3.99 of poverty threshold:!!65 years and over:!!With health insurance coverage!!With employer-based health insurance</t>
  </si>
  <si>
    <t>Estimate!!Total:!!3.00 to 3.99 of poverty threshold:!!65 years and over:!!With health insurance coverage!!With direct-purchase health insurance</t>
  </si>
  <si>
    <t>Margin of Error!!Total:!!3.00 to 3.99 of poverty threshold:!!65 years and over:!!With health insurance coverage!!With direct-purchase health insurance</t>
  </si>
  <si>
    <t>Estimate!!Total:!!3.00 to 3.99 of poverty threshold:!!65 years and over:!!With health insurance coverage!!With Medicare coverage</t>
  </si>
  <si>
    <t>Margin of Error!!Total:!!3.00 to 3.99 of poverty threshold:!!65 years and over:!!With health insurance coverage!!With Medicare coverage</t>
  </si>
  <si>
    <t>Estimate!!Total:!!3.00 to 3.99 of poverty threshold:!!65 years and over:!!With health insurance coverage!!With Medicaid/means-tested public coverage</t>
  </si>
  <si>
    <t>Margin of Error!!Total:!!3.00 to 3.99 of poverty threshold:!!65 years and over:!!With health insurance coverage!!With Medicaid/means-tested public coverage</t>
  </si>
  <si>
    <t>Estimate!!Total:!!3.00 to 3.99 of poverty threshold:!!65 years and over:!!No health insurance coverage</t>
  </si>
  <si>
    <t>Margin of Error!!Total:!!3.00 to 3.99 of poverty threshold:!!65 years and over:!!No health insurance coverage</t>
  </si>
  <si>
    <t>Estimate!!Total:!!4.00 of poverty threshold and over:</t>
  </si>
  <si>
    <t>Margin of Error!!Total:!!4.00 of poverty threshold and over:</t>
  </si>
  <si>
    <t>Estimate!!Total:!!4.00 of poverty threshold and over:!!Under 19 years:</t>
  </si>
  <si>
    <t>Margin of Error!!Total:!!4.00 of poverty threshold and over:!!Under 19 years:</t>
  </si>
  <si>
    <t>Estimate!!Total:!!4.00 of poverty threshold and over:!!Under 19 years:!!With health insurance coverage</t>
  </si>
  <si>
    <t>Margin of Error!!Total:!!4.00 of poverty threshold and over:!!Under 19 years:!!With health insurance coverage</t>
  </si>
  <si>
    <t>Estimate!!Total:!!4.00 of poverty threshold and over:!!Under 19 years:!!With health insurance coverage!!With employer-based health insurance</t>
  </si>
  <si>
    <t>Margin of Error!!Total:!!4.00 of poverty threshold and over:!!Under 19 years:!!With health insurance coverage!!With employer-based health insurance</t>
  </si>
  <si>
    <t>Estimate!!Total:!!4.00 of poverty threshold and over:!!Under 19 years:!!With health insurance coverage!!With direct-purchase health insurance</t>
  </si>
  <si>
    <t>Margin of Error!!Total:!!4.00 of poverty threshold and over:!!Under 19 years:!!With health insurance coverage!!With direct-purchase health insurance</t>
  </si>
  <si>
    <t>Estimate!!Total:!!4.00 of poverty threshold and over:!!Under 19 years:!!With health insurance coverage!!With Medicare coverage</t>
  </si>
  <si>
    <t>Margin of Error!!Total:!!4.00 of poverty threshold and over:!!Under 19 years:!!With health insurance coverage!!With Medicare coverage</t>
  </si>
  <si>
    <t>Estimate!!Total:!!4.00 of poverty threshold and over:!!Under 19 years:!!With health insurance coverage!!With Medicaid/means-tested public coverage</t>
  </si>
  <si>
    <t>Margin of Error!!Total:!!4.00 of poverty threshold and over:!!Under 19 years:!!With health insurance coverage!!With Medicaid/means-tested public coverage</t>
  </si>
  <si>
    <t>Estimate!!Total:!!4.00 of poverty threshold and over:!!Under 19 years:!!No health insurance coverage</t>
  </si>
  <si>
    <t>Margin of Error!!Total:!!4.00 of poverty threshold and over:!!Under 19 years:!!No health insurance coverage</t>
  </si>
  <si>
    <t>Estimate!!Total:!!4.00 of poverty threshold and over:!!19 to 64 years:</t>
  </si>
  <si>
    <t>Margin of Error!!Total:!!4.00 of poverty threshold and over:!!19 to 64 years:</t>
  </si>
  <si>
    <t>Estimate!!Total:!!4.00 of poverty threshold and over:!!19 to 64 years:!!With health insurance coverage</t>
  </si>
  <si>
    <t>Margin of Error!!Total:!!4.00 of poverty threshold and over:!!19 to 64 years:!!With health insurance coverage</t>
  </si>
  <si>
    <t>Estimate!!Total:!!4.00 of poverty threshold and over:!!19 to 64 years:!!With health insurance coverage!!With employer-based health insurance</t>
  </si>
  <si>
    <t>Margin of Error!!Total:!!4.00 of poverty threshold and over:!!19 to 64 years:!!With health insurance coverage!!With employer-based health insurance</t>
  </si>
  <si>
    <t>Estimate!!Total:!!4.00 of poverty threshold and over:!!19 to 64 years:!!With health insurance coverage!!With direct-purchase health insurance</t>
  </si>
  <si>
    <t>Margin of Error!!Total:!!4.00 of poverty threshold and over:!!19 to 64 years:!!With health insurance coverage!!With direct-purchase health insurance</t>
  </si>
  <si>
    <t>Estimate!!Total:!!4.00 of poverty threshold and over:!!19 to 64 years:!!With health insurance coverage!!With Medicare coverage</t>
  </si>
  <si>
    <t>Margin of Error!!Total:!!4.00 of poverty threshold and over:!!19 to 64 years:!!With health insurance coverage!!With Medicare coverage</t>
  </si>
  <si>
    <t>Estimate!!Total:!!4.00 of poverty threshold and over:!!19 to 64 years:!!With health insurance coverage!!With Medicaid/means-tested public coverage</t>
  </si>
  <si>
    <t>Margin of Error!!Total:!!4.00 of poverty threshold and over:!!19 to 64 years:!!With health insurance coverage!!With Medicaid/means-tested public coverage</t>
  </si>
  <si>
    <t>Estimate!!Total:!!4.00 of poverty threshold and over:!!19 to 64 years:!!No health insurance coverage</t>
  </si>
  <si>
    <t>Margin of Error!!Total:!!4.00 of poverty threshold and over:!!19 to 64 years:!!No health insurance coverage</t>
  </si>
  <si>
    <t>Estimate!!Total:!!4.00 of poverty threshold and over:!!65 years and over:</t>
  </si>
  <si>
    <t>Margin of Error!!Total:!!4.00 of poverty threshold and over:!!65 years and over:</t>
  </si>
  <si>
    <t>Estimate!!Total:!!4.00 of poverty threshold and over:!!65 years and over:!!With health insurance coverage</t>
  </si>
  <si>
    <t>Margin of Error!!Total:!!4.00 of poverty threshold and over:!!65 years and over:!!With health insurance coverage</t>
  </si>
  <si>
    <t>Estimate!!Total:!!4.00 of poverty threshold and over:!!65 years and over:!!With health insurance coverage!!With employer-based health insurance</t>
  </si>
  <si>
    <t>Margin of Error!!Total:!!4.00 of poverty threshold and over:!!65 years and over:!!With health insurance coverage!!With employer-based health insurance</t>
  </si>
  <si>
    <t>Estimate!!Total:!!4.00 of poverty threshold and over:!!65 years and over:!!With health insurance coverage!!With direct-purchase health insurance</t>
  </si>
  <si>
    <t>Margin of Error!!Total:!!4.00 of poverty threshold and over:!!65 years and over:!!With health insurance coverage!!With direct-purchase health insurance</t>
  </si>
  <si>
    <t>Estimate!!Total:!!4.00 of poverty threshold and over:!!65 years and over:!!With health insurance coverage!!With Medicare coverage</t>
  </si>
  <si>
    <t>Margin of Error!!Total:!!4.00 of poverty threshold and over:!!65 years and over:!!With health insurance coverage!!With Medicare coverage</t>
  </si>
  <si>
    <t>Estimate!!Total:!!4.00 of poverty threshold and over:!!65 years and over:!!With health insurance coverage!!With Medicaid/means-tested public coverage</t>
  </si>
  <si>
    <t>Margin of Error!!Total:!!4.00 of poverty threshold and over:!!65 years and over:!!With health insurance coverage!!With Medicaid/means-tested public coverage</t>
  </si>
  <si>
    <t>Estimate!!Total:!!4.00 of poverty threshold and over:!!65 years and over:!!No health insurance coverage</t>
  </si>
  <si>
    <t>Margin of Error!!Total:!!4.00 of poverty threshold and over:!!65 years and over:!!No health insurance coverage</t>
  </si>
  <si>
    <t>Below poverty</t>
  </si>
  <si>
    <t>https://data.census.gov/cedsci/table?q=S1602&amp;g=0100000US_0400000US48_0500000US48453_1600000US4805000_310M100US12420_310M400US12420_310M500US12420&amp;tid=ACSST5Y2019.S1602&amp;hidePreview=true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</si>
</sst>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7">
    <font>
      <sz val="10"/>
      <name val="Arial"/>
    </font>
    <font>
      <sz val="10"/>
      <name val="Arial"/>
      <family val="2"/>
    </font>
    <font>
      <sz val="10"/>
      <color indexed="8"/>
      <name val="SansSerif"/>
    </font>
    <font>
      <sz val="10"/>
      <name val="Arial"/>
      <family val="2"/>
    </font>
    <font>
      <sz val="10"/>
      <color theme="1"/>
      <name val="Arial"/>
      <family val="2"/>
    </font>
    <font>
      <b/>
      <sz val="10"/>
      <name val="Arial"/>
      <family val="2"/>
    </font>
    <font>
      <b/>
      <sz val="11"/>
      <color theme="1"/>
      <name val="Tw Cen MT"/>
      <family val="2"/>
      <scheme val="minor"/>
    </font>
  </fonts>
  <fills count="6">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3" fontId="2" fillId="2" borderId="1" xfId="0" applyNumberFormat="1" applyFont="1" applyFill="1" applyBorder="1" applyAlignment="1">
      <alignment horizontal="left" vertical="top" wrapText="1"/>
    </xf>
    <xf numFmtId="0" fontId="2" fillId="2" borderId="1" xfId="0" applyNumberFormat="1" applyFont="1" applyFill="1" applyBorder="1" applyAlignment="1">
      <alignment horizontal="left" vertical="top" wrapText="1"/>
    </xf>
    <xf numFmtId="9" fontId="0" fillId="0" borderId="0" xfId="2" applyFont="1"/>
    <xf numFmtId="3" fontId="0" fillId="0" borderId="0" xfId="0" applyNumberFormat="1"/>
    <xf numFmtId="0" fontId="4" fillId="0" borderId="0" xfId="0" applyFont="1"/>
    <xf numFmtId="9" fontId="0" fillId="0" borderId="0" xfId="0" applyNumberFormat="1"/>
    <xf numFmtId="10" fontId="4" fillId="0" borderId="0" xfId="0" applyNumberFormat="1" applyFont="1"/>
    <xf numFmtId="164" fontId="4" fillId="0" borderId="0" xfId="2" applyNumberFormat="1" applyFont="1" applyFill="1" applyBorder="1"/>
    <xf numFmtId="164" fontId="4" fillId="0" borderId="0" xfId="0" applyNumberFormat="1" applyFont="1"/>
    <xf numFmtId="164" fontId="4" fillId="0" borderId="0" xfId="0" applyNumberFormat="1" applyFont="1" applyFill="1" applyBorder="1"/>
    <xf numFmtId="10" fontId="0" fillId="0" borderId="0" xfId="2" applyNumberFormat="1" applyFont="1"/>
    <xf numFmtId="3" fontId="4" fillId="0" borderId="0" xfId="0" applyNumberFormat="1" applyFont="1"/>
    <xf numFmtId="165" fontId="4" fillId="0" borderId="0" xfId="1" applyNumberFormat="1" applyFont="1"/>
    <xf numFmtId="43" fontId="4" fillId="0" borderId="0" xfId="1" applyNumberFormat="1" applyFont="1"/>
    <xf numFmtId="3" fontId="0" fillId="0" borderId="0" xfId="0" applyNumberFormat="1" applyFill="1" applyBorder="1"/>
    <xf numFmtId="165" fontId="0" fillId="0" borderId="0" xfId="1" applyNumberFormat="1" applyFont="1" applyFill="1" applyBorder="1"/>
    <xf numFmtId="0" fontId="3" fillId="0" borderId="0" xfId="0" applyFont="1"/>
    <xf numFmtId="0" fontId="2" fillId="2" borderId="4" xfId="0" applyFont="1" applyFill="1" applyBorder="1" applyAlignment="1">
      <alignment horizontal="left" vertical="top" wrapText="1"/>
    </xf>
    <xf numFmtId="164" fontId="0" fillId="0" borderId="0" xfId="2" applyNumberFormat="1" applyFont="1"/>
    <xf numFmtId="166" fontId="0" fillId="0" borderId="0" xfId="0" applyNumberFormat="1"/>
    <xf numFmtId="165" fontId="0" fillId="0" borderId="0" xfId="1" applyNumberFormat="1" applyFont="1"/>
    <xf numFmtId="9" fontId="0" fillId="0" borderId="0" xfId="2" applyFont="1" applyFill="1" applyBorder="1"/>
    <xf numFmtId="3" fontId="2" fillId="0" borderId="0" xfId="0" applyNumberFormat="1" applyFont="1" applyFill="1" applyBorder="1" applyAlignment="1">
      <alignment horizontal="right" vertical="top" wrapText="1"/>
    </xf>
    <xf numFmtId="0" fontId="5" fillId="0" borderId="0" xfId="0" applyFont="1" applyAlignment="1">
      <alignment horizontal="center"/>
    </xf>
    <xf numFmtId="16" fontId="3" fillId="0" borderId="0" xfId="0" applyNumberFormat="1" applyFont="1"/>
    <xf numFmtId="0" fontId="5" fillId="0" borderId="0" xfId="0" applyFont="1" applyAlignment="1">
      <alignment horizontal="left"/>
    </xf>
    <xf numFmtId="0" fontId="2" fillId="2" borderId="1" xfId="0" applyFont="1" applyFill="1" applyBorder="1" applyAlignment="1">
      <alignment horizontal="left" vertical="top" wrapText="1"/>
    </xf>
    <xf numFmtId="10" fontId="0" fillId="0" borderId="0" xfId="2" applyNumberFormat="1" applyFont="1" applyFill="1" applyBorder="1"/>
    <xf numFmtId="0" fontId="0" fillId="3" borderId="0" xfId="0" applyFill="1"/>
    <xf numFmtId="9" fontId="0" fillId="3" borderId="0" xfId="0" applyNumberFormat="1" applyFill="1"/>
    <xf numFmtId="3" fontId="2" fillId="0" borderId="0" xfId="0" applyNumberFormat="1" applyFont="1" applyAlignment="1">
      <alignment horizontal="right" vertical="top" wrapText="1"/>
    </xf>
    <xf numFmtId="0" fontId="1" fillId="0" borderId="0" xfId="0" applyFont="1"/>
    <xf numFmtId="0" fontId="6" fillId="0" borderId="0" xfId="0" applyFont="1"/>
    <xf numFmtId="0" fontId="2" fillId="2" borderId="0" xfId="0"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tx>
            <c:v>Percent of Travis County Working Age Adults with Employer-Based Health Insurance</c:v>
          </c:tx>
          <c:spPr>
            <a:solidFill>
              <a:schemeClr val="accent3"/>
            </a:solidFill>
            <a:ln>
              <a:solidFill>
                <a:schemeClr val="accent3"/>
              </a:solidFill>
            </a:ln>
            <a:effectLst/>
          </c:spPr>
          <c:invertIfNegative val="0"/>
          <c:cat>
            <c:strRef>
              <c:f>'2019'!$I$22:$I$26</c:f>
              <c:strCache>
                <c:ptCount val="5"/>
                <c:pt idx="0">
                  <c:v>4x poverty &amp; up</c:v>
                </c:pt>
                <c:pt idx="1">
                  <c:v>3 to 4x poverty</c:v>
                </c:pt>
                <c:pt idx="2">
                  <c:v>2 to 3x poverty</c:v>
                </c:pt>
                <c:pt idx="3">
                  <c:v>1-2x poverty</c:v>
                </c:pt>
                <c:pt idx="4">
                  <c:v>Below poverty</c:v>
                </c:pt>
              </c:strCache>
            </c:strRef>
          </c:cat>
          <c:val>
            <c:numRef>
              <c:f>'2019'!$L$22:$L$26</c:f>
              <c:numCache>
                <c:formatCode>0%</c:formatCode>
                <c:ptCount val="5"/>
                <c:pt idx="0">
                  <c:v>0.84451696047482239</c:v>
                </c:pt>
                <c:pt idx="1">
                  <c:v>0.72887555006562188</c:v>
                </c:pt>
                <c:pt idx="2">
                  <c:v>0.56423100879924903</c:v>
                </c:pt>
                <c:pt idx="3">
                  <c:v>0.37115669385859612</c:v>
                </c:pt>
                <c:pt idx="4">
                  <c:v>0.2848116731245855</c:v>
                </c:pt>
              </c:numCache>
            </c:numRef>
          </c:val>
          <c:extLst>
            <c:ext xmlns:c16="http://schemas.microsoft.com/office/drawing/2014/chart" uri="{C3380CC4-5D6E-409C-BE32-E72D297353CC}">
              <c16:uniqueId val="{00000000-4320-46EA-B27C-38B4281B0AA9}"/>
            </c:ext>
          </c:extLst>
        </c:ser>
        <c:dLbls>
          <c:showLegendKey val="0"/>
          <c:showVal val="0"/>
          <c:showCatName val="0"/>
          <c:showSerName val="0"/>
          <c:showPercent val="0"/>
          <c:showBubbleSize val="0"/>
        </c:dLbls>
        <c:gapWidth val="182"/>
        <c:axId val="538259512"/>
        <c:axId val="538259832"/>
      </c:barChart>
      <c:catAx>
        <c:axId val="538259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38259832"/>
        <c:crosses val="autoZero"/>
        <c:auto val="1"/>
        <c:lblAlgn val="ctr"/>
        <c:lblOffset val="100"/>
        <c:noMultiLvlLbl val="0"/>
      </c:catAx>
      <c:valAx>
        <c:axId val="538259832"/>
        <c:scaling>
          <c:orientation val="minMax"/>
        </c:scaling>
        <c:delete val="0"/>
        <c:axPos val="b"/>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38259512"/>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Percent of Travis County Working Age Adults with Employer-Based Health Insurance,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3"/>
            </a:solidFill>
            <a:ln>
              <a:noFill/>
            </a:ln>
            <a:effectLst/>
          </c:spPr>
          <c:invertIfNegative val="0"/>
          <c:cat>
            <c:strRef>
              <c:f>'2017'!$I$22:$I$26</c:f>
              <c:strCache>
                <c:ptCount val="5"/>
                <c:pt idx="0">
                  <c:v>4x poverty &amp; up</c:v>
                </c:pt>
                <c:pt idx="1">
                  <c:v>3 to 4x poverty</c:v>
                </c:pt>
                <c:pt idx="2">
                  <c:v>2 to 3x poverty</c:v>
                </c:pt>
                <c:pt idx="3">
                  <c:v>1-2x poverty</c:v>
                </c:pt>
                <c:pt idx="4">
                  <c:v>&lt; poverty</c:v>
                </c:pt>
              </c:strCache>
            </c:strRef>
          </c:cat>
          <c:val>
            <c:numRef>
              <c:f>'2017'!$L$22:$L$26</c:f>
              <c:numCache>
                <c:formatCode>0%</c:formatCode>
                <c:ptCount val="5"/>
                <c:pt idx="0">
                  <c:v>0.83811222743056901</c:v>
                </c:pt>
                <c:pt idx="1">
                  <c:v>0.68964886460957697</c:v>
                </c:pt>
                <c:pt idx="2">
                  <c:v>0.60562463055174276</c:v>
                </c:pt>
                <c:pt idx="3">
                  <c:v>0.40000890987659821</c:v>
                </c:pt>
                <c:pt idx="4">
                  <c:v>0.36022814296654437</c:v>
                </c:pt>
              </c:numCache>
            </c:numRef>
          </c:val>
          <c:extLst>
            <c:ext xmlns:c16="http://schemas.microsoft.com/office/drawing/2014/chart" uri="{C3380CC4-5D6E-409C-BE32-E72D297353CC}">
              <c16:uniqueId val="{00000000-31C8-4C08-8DB1-9F9134B780FE}"/>
            </c:ext>
          </c:extLst>
        </c:ser>
        <c:dLbls>
          <c:showLegendKey val="0"/>
          <c:showVal val="0"/>
          <c:showCatName val="0"/>
          <c:showSerName val="0"/>
          <c:showPercent val="0"/>
          <c:showBubbleSize val="0"/>
        </c:dLbls>
        <c:gapWidth val="182"/>
        <c:axId val="591668664"/>
        <c:axId val="591674744"/>
      </c:barChart>
      <c:catAx>
        <c:axId val="591668664"/>
        <c:scaling>
          <c:orientation val="minMax"/>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674744"/>
        <c:crosses val="autoZero"/>
        <c:auto val="1"/>
        <c:lblAlgn val="ctr"/>
        <c:lblOffset val="100"/>
        <c:noMultiLvlLbl val="0"/>
      </c:catAx>
      <c:valAx>
        <c:axId val="591674744"/>
        <c:scaling>
          <c:orientation val="minMax"/>
          <c:max val="1"/>
        </c:scaling>
        <c:delete val="0"/>
        <c:axPos val="b"/>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668664"/>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Percent of Travis County Working Age Adults with Employer-Based Health Insurance</a:t>
            </a:r>
          </a:p>
        </c:rich>
      </c:tx>
      <c:layout>
        <c:manualLayout>
          <c:xMode val="edge"/>
          <c:yMode val="edge"/>
          <c:x val="0.1293449571993289"/>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621850393700788"/>
          <c:y val="0.20946777486147564"/>
          <c:w val="0.74069116360454945"/>
          <c:h val="0.64036198600174965"/>
        </c:manualLayout>
      </c:layout>
      <c:barChart>
        <c:barDir val="bar"/>
        <c:grouping val="clustered"/>
        <c:varyColors val="0"/>
        <c:ser>
          <c:idx val="0"/>
          <c:order val="0"/>
          <c:tx>
            <c:strRef>
              <c:f>'2015 &amp; 2016'!$R$170</c:f>
              <c:strCache>
                <c:ptCount val="1"/>
              </c:strCache>
            </c:strRef>
          </c:tx>
          <c:spPr>
            <a:solidFill>
              <a:schemeClr val="accent1"/>
            </a:solidFill>
            <a:ln>
              <a:noFill/>
            </a:ln>
            <a:effectLst/>
          </c:spPr>
          <c:invertIfNegative val="0"/>
          <c:cat>
            <c:strRef>
              <c:f>'2015 &amp; 2016'!$Q$172:$Q$176</c:f>
              <c:strCache>
                <c:ptCount val="5"/>
                <c:pt idx="0">
                  <c:v>4x poverty &amp; up</c:v>
                </c:pt>
                <c:pt idx="1">
                  <c:v>3 to 4x poverty</c:v>
                </c:pt>
                <c:pt idx="2">
                  <c:v>2 to 3x poverty</c:v>
                </c:pt>
                <c:pt idx="3">
                  <c:v>1-2x poverty</c:v>
                </c:pt>
                <c:pt idx="4">
                  <c:v>&lt; poverty</c:v>
                </c:pt>
              </c:strCache>
            </c:strRef>
          </c:cat>
          <c:val>
            <c:numRef>
              <c:f>'2015 &amp; 2016'!$R$172:$R$176</c:f>
            </c:numRef>
          </c:val>
          <c:extLst>
            <c:ext xmlns:c16="http://schemas.microsoft.com/office/drawing/2014/chart" uri="{C3380CC4-5D6E-409C-BE32-E72D297353CC}">
              <c16:uniqueId val="{00000000-509C-4102-8ECC-B567270C36FA}"/>
            </c:ext>
          </c:extLst>
        </c:ser>
        <c:ser>
          <c:idx val="1"/>
          <c:order val="1"/>
          <c:tx>
            <c:strRef>
              <c:f>'2015 &amp; 2016'!$S$170</c:f>
              <c:strCache>
                <c:ptCount val="1"/>
              </c:strCache>
            </c:strRef>
          </c:tx>
          <c:spPr>
            <a:solidFill>
              <a:schemeClr val="accent2"/>
            </a:solidFill>
            <a:ln>
              <a:noFill/>
            </a:ln>
            <a:effectLst/>
          </c:spPr>
          <c:invertIfNegative val="0"/>
          <c:cat>
            <c:strRef>
              <c:f>'2015 &amp; 2016'!$Q$172:$Q$176</c:f>
              <c:strCache>
                <c:ptCount val="5"/>
                <c:pt idx="0">
                  <c:v>4x poverty &amp; up</c:v>
                </c:pt>
                <c:pt idx="1">
                  <c:v>3 to 4x poverty</c:v>
                </c:pt>
                <c:pt idx="2">
                  <c:v>2 to 3x poverty</c:v>
                </c:pt>
                <c:pt idx="3">
                  <c:v>1-2x poverty</c:v>
                </c:pt>
                <c:pt idx="4">
                  <c:v>&lt; poverty</c:v>
                </c:pt>
              </c:strCache>
            </c:strRef>
          </c:cat>
          <c:val>
            <c:numRef>
              <c:f>'2015 &amp; 2016'!$S$172:$S$176</c:f>
            </c:numRef>
          </c:val>
          <c:extLst>
            <c:ext xmlns:c16="http://schemas.microsoft.com/office/drawing/2014/chart" uri="{C3380CC4-5D6E-409C-BE32-E72D297353CC}">
              <c16:uniqueId val="{00000001-509C-4102-8ECC-B567270C36FA}"/>
            </c:ext>
          </c:extLst>
        </c:ser>
        <c:ser>
          <c:idx val="2"/>
          <c:order val="2"/>
          <c:tx>
            <c:strRef>
              <c:f>'2015 &amp; 2016'!$T$170</c:f>
              <c:strCache>
                <c:ptCount val="1"/>
              </c:strCache>
            </c:strRef>
          </c:tx>
          <c:spPr>
            <a:solidFill>
              <a:schemeClr val="accent3"/>
            </a:solidFill>
            <a:ln>
              <a:noFill/>
            </a:ln>
            <a:effectLst/>
          </c:spPr>
          <c:invertIfNegative val="0"/>
          <c:cat>
            <c:strRef>
              <c:f>'2015 &amp; 2016'!$Q$172:$Q$176</c:f>
              <c:strCache>
                <c:ptCount val="5"/>
                <c:pt idx="0">
                  <c:v>4x poverty &amp; up</c:v>
                </c:pt>
                <c:pt idx="1">
                  <c:v>3 to 4x poverty</c:v>
                </c:pt>
                <c:pt idx="2">
                  <c:v>2 to 3x poverty</c:v>
                </c:pt>
                <c:pt idx="3">
                  <c:v>1-2x poverty</c:v>
                </c:pt>
                <c:pt idx="4">
                  <c:v>&lt; poverty</c:v>
                </c:pt>
              </c:strCache>
            </c:strRef>
          </c:cat>
          <c:val>
            <c:numRef>
              <c:f>'2015 &amp; 2016'!$T$172:$T$176</c:f>
              <c:numCache>
                <c:formatCode>0.00%</c:formatCode>
                <c:ptCount val="5"/>
                <c:pt idx="0">
                  <c:v>0.80911180805858518</c:v>
                </c:pt>
                <c:pt idx="1">
                  <c:v>0.73199572175566474</c:v>
                </c:pt>
                <c:pt idx="2">
                  <c:v>0.57196766851864245</c:v>
                </c:pt>
                <c:pt idx="3">
                  <c:v>0.38357118668666246</c:v>
                </c:pt>
                <c:pt idx="4">
                  <c:v>0.2290357647570388</c:v>
                </c:pt>
              </c:numCache>
            </c:numRef>
          </c:val>
          <c:extLst>
            <c:ext xmlns:c16="http://schemas.microsoft.com/office/drawing/2014/chart" uri="{C3380CC4-5D6E-409C-BE32-E72D297353CC}">
              <c16:uniqueId val="{00000002-509C-4102-8ECC-B567270C36FA}"/>
            </c:ext>
          </c:extLst>
        </c:ser>
        <c:dLbls>
          <c:showLegendKey val="0"/>
          <c:showVal val="0"/>
          <c:showCatName val="0"/>
          <c:showSerName val="0"/>
          <c:showPercent val="0"/>
          <c:showBubbleSize val="0"/>
        </c:dLbls>
        <c:gapWidth val="182"/>
        <c:axId val="15119368"/>
        <c:axId val="15119760"/>
      </c:barChart>
      <c:catAx>
        <c:axId val="15119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119760"/>
        <c:crosses val="autoZero"/>
        <c:auto val="1"/>
        <c:lblAlgn val="ctr"/>
        <c:lblOffset val="100"/>
        <c:noMultiLvlLbl val="0"/>
      </c:catAx>
      <c:valAx>
        <c:axId val="151197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119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17</xdr:col>
      <xdr:colOff>60960</xdr:colOff>
      <xdr:row>10</xdr:row>
      <xdr:rowOff>41911</xdr:rowOff>
    </xdr:from>
    <xdr:to>
      <xdr:col>24</xdr:col>
      <xdr:colOff>64008</xdr:colOff>
      <xdr:row>24</xdr:row>
      <xdr:rowOff>173280</xdr:rowOff>
    </xdr:to>
    <xdr:graphicFrame macro="">
      <xdr:nvGraphicFramePr>
        <xdr:cNvPr id="2" name="Chart 1">
          <a:extLst>
            <a:ext uri="{FF2B5EF4-FFF2-40B4-BE49-F238E27FC236}">
              <a16:creationId xmlns:a16="http://schemas.microsoft.com/office/drawing/2014/main" id="{4E785753-7A01-447E-A45B-8835D7A130A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68580</xdr:colOff>
      <xdr:row>4</xdr:row>
      <xdr:rowOff>152400</xdr:rowOff>
    </xdr:from>
    <xdr:to>
      <xdr:col>22</xdr:col>
      <xdr:colOff>68580</xdr:colOff>
      <xdr:row>19</xdr:row>
      <xdr:rowOff>0</xdr:rowOff>
    </xdr:to>
    <xdr:graphicFrame macro="">
      <xdr:nvGraphicFramePr>
        <xdr:cNvPr id="2" name="Chart 1">
          <a:extLst>
            <a:ext uri="{FF2B5EF4-FFF2-40B4-BE49-F238E27FC236}">
              <a16:creationId xmlns:a16="http://schemas.microsoft.com/office/drawing/2014/main" id="{56F15944-83CC-41E5-9F91-FAFAA067E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80962</xdr:colOff>
      <xdr:row>142</xdr:row>
      <xdr:rowOff>42862</xdr:rowOff>
    </xdr:from>
    <xdr:to>
      <xdr:col>24</xdr:col>
      <xdr:colOff>561975</xdr:colOff>
      <xdr:row>160</xdr:row>
      <xdr:rowOff>42862</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0</xdr:colOff>
      <xdr:row>142</xdr:row>
      <xdr:rowOff>0</xdr:rowOff>
    </xdr:from>
    <xdr:to>
      <xdr:col>33</xdr:col>
      <xdr:colOff>122300</xdr:colOff>
      <xdr:row>160</xdr:row>
      <xdr:rowOff>6334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0353675" y="24555450"/>
          <a:ext cx="4389500" cy="274953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620691-1038-4753-A90E-1EDB4C2E2457}" name="Table1" displayName="Table1" ref="A2:G400" totalsRowShown="0">
  <autoFilter ref="A2:G400" xr:uid="{85957BA2-D9C8-4D63-9CB1-C1FE298FEEA3}"/>
  <sortState xmlns:xlrd2="http://schemas.microsoft.com/office/spreadsheetml/2017/richdata2" ref="A3:G400">
    <sortCondition ref="A2:A400"/>
  </sortState>
  <tableColumns count="7">
    <tableColumn id="1" xr3:uid="{6E3EF89F-BC73-47DC-8E1E-CF06D2B1C45D}" name="NAME"/>
    <tableColumn id="2" xr3:uid="{D0D6C035-F2F2-4387-8B05-E12D767FCCCC}" name="Geographic Area Name"/>
    <tableColumn id="3" xr3:uid="{812DCB5A-6814-4D66-B59C-0B1A038EB9B5}" name="United States"/>
    <tableColumn id="4" xr3:uid="{C6A9087A-87FC-4E99-97DC-05F0D9FA4DAF}" name="Texas"/>
    <tableColumn id="5" xr3:uid="{A302C9F7-F27C-460F-ADDA-9E61B4FDB090}" name="Travis County, Texas"/>
    <tableColumn id="6" xr3:uid="{F351239C-3655-4782-A413-72CEDEA45F18}" name="Austin city, Texas"/>
    <tableColumn id="7" xr3:uid="{AE7087C2-8AB5-4471-9325-68038D275AED}" name="Austin-Round Rock, TX Metro Area"/>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7B9B60"/>
      </a:accent3>
      <a:accent4>
        <a:srgbClr val="8064A2"/>
      </a:accent4>
      <a:accent5>
        <a:srgbClr val="4BACC6"/>
      </a:accent5>
      <a:accent6>
        <a:srgbClr val="F8A81E"/>
      </a:accent6>
      <a:hlink>
        <a:srgbClr val="0000FF"/>
      </a:hlink>
      <a:folHlink>
        <a:srgbClr val="800080"/>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B4C75-6C52-49B9-8DA4-C801BD6D9A03}">
  <dimension ref="A1:N402"/>
  <sheetViews>
    <sheetView tabSelected="1" topLeftCell="A376" zoomScale="70" zoomScaleNormal="70" workbookViewId="0">
      <selection activeCell="B402" sqref="B402"/>
    </sheetView>
  </sheetViews>
  <sheetFormatPr defaultRowHeight="13.2"/>
  <cols>
    <col min="2" max="2" width="126.88671875" customWidth="1"/>
    <col min="4" max="7" width="8.88671875" customWidth="1"/>
  </cols>
  <sheetData>
    <row r="1" spans="1:14">
      <c r="A1" t="s">
        <v>89</v>
      </c>
      <c r="B1" t="s">
        <v>90</v>
      </c>
      <c r="C1" t="s">
        <v>91</v>
      </c>
      <c r="D1" t="s">
        <v>92</v>
      </c>
      <c r="E1" t="s">
        <v>93</v>
      </c>
      <c r="F1" t="s">
        <v>94</v>
      </c>
      <c r="G1" t="s">
        <v>896</v>
      </c>
    </row>
    <row r="2" spans="1:14">
      <c r="A2" t="s">
        <v>96</v>
      </c>
      <c r="B2" t="s">
        <v>97</v>
      </c>
      <c r="C2" t="s">
        <v>5</v>
      </c>
      <c r="D2" t="s">
        <v>6</v>
      </c>
      <c r="E2" t="s">
        <v>7</v>
      </c>
      <c r="F2" t="s">
        <v>8</v>
      </c>
      <c r="G2" t="s">
        <v>897</v>
      </c>
      <c r="I2" t="s">
        <v>63</v>
      </c>
    </row>
    <row r="3" spans="1:14">
      <c r="A3" t="s">
        <v>98</v>
      </c>
      <c r="B3" t="s">
        <v>898</v>
      </c>
      <c r="C3">
        <v>319224591</v>
      </c>
      <c r="D3">
        <v>28286877</v>
      </c>
      <c r="E3">
        <v>1244377</v>
      </c>
      <c r="F3">
        <v>953554</v>
      </c>
      <c r="G3">
        <v>2178476</v>
      </c>
      <c r="I3">
        <v>2019</v>
      </c>
    </row>
    <row r="4" spans="1:14" ht="13.8">
      <c r="A4" t="s">
        <v>100</v>
      </c>
      <c r="B4" t="s">
        <v>899</v>
      </c>
      <c r="C4">
        <v>31688</v>
      </c>
      <c r="D4">
        <v>10126</v>
      </c>
      <c r="E4">
        <v>8031</v>
      </c>
      <c r="F4">
        <v>7935</v>
      </c>
      <c r="G4">
        <v>8335</v>
      </c>
      <c r="J4" s="37" t="s">
        <v>61</v>
      </c>
      <c r="K4" s="37" t="s">
        <v>6</v>
      </c>
      <c r="L4" s="37" t="s">
        <v>60</v>
      </c>
      <c r="M4" s="37" t="s">
        <v>59</v>
      </c>
      <c r="N4" s="37" t="s">
        <v>43</v>
      </c>
    </row>
    <row r="5" spans="1:14" ht="13.8">
      <c r="A5" t="s">
        <v>102</v>
      </c>
      <c r="B5" t="s">
        <v>900</v>
      </c>
      <c r="C5">
        <v>17595332</v>
      </c>
      <c r="D5">
        <v>1714827</v>
      </c>
      <c r="E5">
        <v>72948</v>
      </c>
      <c r="F5">
        <v>65108</v>
      </c>
      <c r="G5">
        <v>104220</v>
      </c>
      <c r="I5" s="37" t="s">
        <v>58</v>
      </c>
      <c r="J5" s="7">
        <f>(SUM(C19,C33,C63,C77,C107,C121,C151,C165,C195,C209)/(SUM(C7,C21,C51,C65,C95,C109,C139,C153,C183,C197)))</f>
        <v>0.18067504724969924</v>
      </c>
      <c r="K5" s="7">
        <f t="shared" ref="K5:N5" si="0">(SUM(D19,D33,D63,D77,D107,D121,D151,D165,D195,D209)/(SUM(D7,D21,D51,D65,D95,D109,D139,D153,D183,D197)))</f>
        <v>0.33091805665637641</v>
      </c>
      <c r="L5" s="7">
        <f t="shared" si="0"/>
        <v>0.29997185613970473</v>
      </c>
      <c r="M5" s="7">
        <f t="shared" si="0"/>
        <v>0.29192477004078482</v>
      </c>
      <c r="N5" s="7">
        <f t="shared" si="0"/>
        <v>0.29520897478239561</v>
      </c>
    </row>
    <row r="6" spans="1:14" ht="13.8">
      <c r="A6" t="s">
        <v>104</v>
      </c>
      <c r="B6" t="s">
        <v>901</v>
      </c>
      <c r="C6">
        <v>127127</v>
      </c>
      <c r="D6">
        <v>48189</v>
      </c>
      <c r="E6">
        <v>9536</v>
      </c>
      <c r="F6">
        <v>8434</v>
      </c>
      <c r="G6">
        <v>11498</v>
      </c>
      <c r="I6" s="37" t="s">
        <v>57</v>
      </c>
      <c r="J6" s="7">
        <f>(SQRT((SQRT(SUMSQ(C20,C34,C64,C78,C108,C122,C152,C166,C196,C210)))^2-(J5^2*(SQRT(SUMSQ(C8,C22,C52,C66,C96,C110,C140,C154,C184,C198)))^2)))/SUM(C7,C21,C51,C65,C95,C109,C139,C153,C183,C197)</f>
        <v>1.0734590704273867E-3</v>
      </c>
      <c r="K6" s="7">
        <f t="shared" ref="K6:N6" si="1">(SQRT((SQRT(SUMSQ(D20,D34,D64,D78,D108,D122,D152,D166,D196,D210)))^2-(K5^2*(SQRT(SUMSQ(D8,D22,D52,D66,D96,D110,D140,D154,D184,D198)))^2)))/SUM(D7,D21,D51,D65,D95,D109,D139,D153,D183,D197)</f>
        <v>4.8382785362062466E-3</v>
      </c>
      <c r="L6" s="7">
        <f t="shared" si="1"/>
        <v>2.8822073934440029E-2</v>
      </c>
      <c r="M6" s="7">
        <f t="shared" si="1"/>
        <v>2.7483279279824836E-2</v>
      </c>
      <c r="N6" s="7">
        <f t="shared" si="1"/>
        <v>2.3184562292807378E-2</v>
      </c>
    </row>
    <row r="7" spans="1:14" ht="13.8">
      <c r="A7" t="s">
        <v>106</v>
      </c>
      <c r="B7" t="s">
        <v>902</v>
      </c>
      <c r="C7">
        <v>5584942</v>
      </c>
      <c r="D7">
        <v>658150</v>
      </c>
      <c r="E7">
        <v>20408</v>
      </c>
      <c r="F7">
        <v>18530</v>
      </c>
      <c r="G7">
        <v>27407</v>
      </c>
      <c r="I7" s="37" t="s">
        <v>56</v>
      </c>
      <c r="J7" s="7">
        <f>J5-J6</f>
        <v>0.17960158817927185</v>
      </c>
      <c r="K7" s="7">
        <f t="shared" ref="K7:N7" si="2">K5-K6</f>
        <v>0.32607977812017019</v>
      </c>
      <c r="L7" s="7">
        <f t="shared" si="2"/>
        <v>0.2711497822052647</v>
      </c>
      <c r="M7" s="7">
        <f t="shared" si="2"/>
        <v>0.26444149076095996</v>
      </c>
      <c r="N7" s="7">
        <f t="shared" si="2"/>
        <v>0.27202441248958825</v>
      </c>
    </row>
    <row r="8" spans="1:14" ht="13.8">
      <c r="A8" t="s">
        <v>108</v>
      </c>
      <c r="B8" t="s">
        <v>903</v>
      </c>
      <c r="C8">
        <v>76390</v>
      </c>
      <c r="D8">
        <v>28753</v>
      </c>
      <c r="E8">
        <v>4907</v>
      </c>
      <c r="F8">
        <v>4554</v>
      </c>
      <c r="G8">
        <v>5748</v>
      </c>
      <c r="I8" s="37" t="s">
        <v>51</v>
      </c>
      <c r="J8" s="7">
        <f>J5+J6</f>
        <v>0.18174850632012662</v>
      </c>
      <c r="K8" s="7">
        <f t="shared" ref="K8:N8" si="3">K5+K6</f>
        <v>0.33575633519258263</v>
      </c>
      <c r="L8" s="7">
        <f t="shared" si="3"/>
        <v>0.32879393007414476</v>
      </c>
      <c r="M8" s="7">
        <f t="shared" si="3"/>
        <v>0.31940804932060968</v>
      </c>
      <c r="N8" s="7">
        <f t="shared" si="3"/>
        <v>0.31839353707520296</v>
      </c>
    </row>
    <row r="9" spans="1:14" ht="13.8">
      <c r="A9" t="s">
        <v>110</v>
      </c>
      <c r="B9" t="s">
        <v>904</v>
      </c>
      <c r="C9">
        <v>5173942</v>
      </c>
      <c r="D9">
        <v>567414</v>
      </c>
      <c r="E9">
        <v>18640</v>
      </c>
      <c r="F9">
        <v>17152</v>
      </c>
      <c r="G9">
        <v>24976</v>
      </c>
      <c r="I9" s="37" t="s">
        <v>52</v>
      </c>
      <c r="J9" s="7">
        <f>(J6/1.645)/J5</f>
        <v>3.6117810143706441E-3</v>
      </c>
      <c r="K9" s="7">
        <f t="shared" ref="K9:N9" si="4">(K6/1.645)/K5</f>
        <v>8.8880092772523327E-3</v>
      </c>
      <c r="L9" s="7">
        <f t="shared" si="4"/>
        <v>5.8408871468146162E-2</v>
      </c>
      <c r="M9" s="7">
        <f t="shared" si="4"/>
        <v>5.7231048444756211E-2</v>
      </c>
      <c r="N9" s="7">
        <f t="shared" si="4"/>
        <v>4.7742311530336513E-2</v>
      </c>
    </row>
    <row r="10" spans="1:14">
      <c r="A10" t="s">
        <v>112</v>
      </c>
      <c r="B10" t="s">
        <v>905</v>
      </c>
      <c r="C10">
        <v>72560</v>
      </c>
      <c r="D10">
        <v>27150</v>
      </c>
      <c r="E10">
        <v>4992</v>
      </c>
      <c r="F10">
        <v>4664</v>
      </c>
      <c r="G10">
        <v>5786</v>
      </c>
    </row>
    <row r="11" spans="1:14">
      <c r="A11" t="s">
        <v>114</v>
      </c>
      <c r="B11" t="s">
        <v>906</v>
      </c>
      <c r="C11">
        <v>663911</v>
      </c>
      <c r="D11">
        <v>65021</v>
      </c>
      <c r="E11">
        <v>2777</v>
      </c>
      <c r="F11">
        <v>3109</v>
      </c>
      <c r="G11">
        <v>4938</v>
      </c>
      <c r="I11" t="s">
        <v>62</v>
      </c>
    </row>
    <row r="12" spans="1:14">
      <c r="A12" t="s">
        <v>116</v>
      </c>
      <c r="B12" t="s">
        <v>907</v>
      </c>
      <c r="C12">
        <v>22718</v>
      </c>
      <c r="D12">
        <v>7921</v>
      </c>
      <c r="E12">
        <v>1786</v>
      </c>
      <c r="F12">
        <v>1902</v>
      </c>
      <c r="G12">
        <v>2308</v>
      </c>
      <c r="I12">
        <v>2019</v>
      </c>
    </row>
    <row r="13" spans="1:14" ht="13.8">
      <c r="A13" t="s">
        <v>118</v>
      </c>
      <c r="B13" t="s">
        <v>908</v>
      </c>
      <c r="C13">
        <v>243327</v>
      </c>
      <c r="D13">
        <v>25401</v>
      </c>
      <c r="E13">
        <v>877</v>
      </c>
      <c r="F13">
        <v>477</v>
      </c>
      <c r="G13">
        <v>954</v>
      </c>
      <c r="J13" s="37" t="s">
        <v>61</v>
      </c>
      <c r="K13" s="37" t="s">
        <v>6</v>
      </c>
      <c r="L13" s="37" t="s">
        <v>60</v>
      </c>
      <c r="M13" s="37" t="s">
        <v>59</v>
      </c>
      <c r="N13" s="37" t="s">
        <v>43</v>
      </c>
    </row>
    <row r="14" spans="1:14" ht="13.8">
      <c r="A14" t="s">
        <v>120</v>
      </c>
      <c r="B14" t="s">
        <v>909</v>
      </c>
      <c r="C14">
        <v>12219</v>
      </c>
      <c r="D14">
        <v>4778</v>
      </c>
      <c r="E14">
        <v>787</v>
      </c>
      <c r="F14">
        <v>418</v>
      </c>
      <c r="G14">
        <v>797</v>
      </c>
      <c r="I14" s="37" t="s">
        <v>58</v>
      </c>
      <c r="J14" s="7">
        <f>SUM(C239,C253,C283,C297,C327,C341,C371,C385)/SUM(C227,C241,C271,C285,C315,C329,C359,C373)</f>
        <v>7.8733771692366367E-2</v>
      </c>
      <c r="K14" s="7">
        <f t="shared" ref="K14:N14" si="5">SUM(D239,D253,D283,D297,D327,D341,D371,D385)/SUM(D227,D241,D271,D285,D315,D329,D359,D373)</f>
        <v>0.14772327460138424</v>
      </c>
      <c r="L14" s="7">
        <f t="shared" si="5"/>
        <v>0.10636377657497867</v>
      </c>
      <c r="M14" s="7">
        <f t="shared" si="5"/>
        <v>9.5237252010637541E-2</v>
      </c>
      <c r="N14" s="7">
        <f t="shared" si="5"/>
        <v>0.10569341432246876</v>
      </c>
    </row>
    <row r="15" spans="1:14" ht="13.8">
      <c r="A15" t="s">
        <v>122</v>
      </c>
      <c r="B15" t="s">
        <v>910</v>
      </c>
      <c r="C15">
        <v>77118</v>
      </c>
      <c r="D15">
        <v>8336</v>
      </c>
      <c r="E15">
        <v>478</v>
      </c>
      <c r="F15">
        <v>478</v>
      </c>
      <c r="G15">
        <v>478</v>
      </c>
      <c r="I15" s="37" t="s">
        <v>57</v>
      </c>
      <c r="J15" s="7">
        <f>(SQRT((SQRT(SUMSQ(C240,C254,C284,C298,C328,C342,C372,C386)))^2-(J14^2*(SQRT(SUMSQ(C228,C242,C272,C286,C316,C330,C360,C374)))^2)))/SUM(C227,C241,C271,C285,C315,C329,C359,C373)</f>
        <v>5.4855522776998456E-4</v>
      </c>
      <c r="K15" s="7">
        <f t="shared" ref="K15:N15" si="6">(SQRT((SQRT(SUMSQ(D240,D254,D284,D298,D328,D342,D372,D386)))^2-(K14^2*(SQRT(SUMSQ(D228,D242,D272,D286,D316,D330,D360,D374)))^2)))/SUM(D227,D241,D271,D285,D315,D329,D359,D373)</f>
        <v>2.6290769664609986E-3</v>
      </c>
      <c r="L15" s="7">
        <f t="shared" si="6"/>
        <v>1.1188536764014411E-2</v>
      </c>
      <c r="M15" s="7">
        <f t="shared" si="6"/>
        <v>9.8471486637752535E-3</v>
      </c>
      <c r="N15" s="7">
        <f t="shared" si="6"/>
        <v>8.0985368440916767E-3</v>
      </c>
    </row>
    <row r="16" spans="1:14" ht="13.8">
      <c r="A16" t="s">
        <v>124</v>
      </c>
      <c r="B16" t="s">
        <v>911</v>
      </c>
      <c r="C16">
        <v>7998</v>
      </c>
      <c r="D16">
        <v>2971</v>
      </c>
      <c r="E16">
        <v>596</v>
      </c>
      <c r="F16">
        <v>596</v>
      </c>
      <c r="G16">
        <v>596</v>
      </c>
      <c r="I16" s="37" t="s">
        <v>56</v>
      </c>
      <c r="J16" s="7">
        <f>J14-J15</f>
        <v>7.8185216464596377E-2</v>
      </c>
      <c r="K16" s="7">
        <f t="shared" ref="K16:N16" si="7">K14-K15</f>
        <v>0.14509419763492323</v>
      </c>
      <c r="L16" s="7">
        <f t="shared" si="7"/>
        <v>9.5175239810964263E-2</v>
      </c>
      <c r="M16" s="7">
        <f t="shared" si="7"/>
        <v>8.5390103346862284E-2</v>
      </c>
      <c r="N16" s="7">
        <f t="shared" si="7"/>
        <v>9.7594877478377084E-2</v>
      </c>
    </row>
    <row r="17" spans="1:14" ht="13.8">
      <c r="A17" t="s">
        <v>126</v>
      </c>
      <c r="B17" t="s">
        <v>912</v>
      </c>
      <c r="C17">
        <v>4444653</v>
      </c>
      <c r="D17">
        <v>484542</v>
      </c>
      <c r="E17">
        <v>15708</v>
      </c>
      <c r="F17">
        <v>14379</v>
      </c>
      <c r="G17">
        <v>19750</v>
      </c>
      <c r="I17" s="37" t="s">
        <v>51</v>
      </c>
      <c r="J17" s="7">
        <f>J14+J15</f>
        <v>7.9282326920136356E-2</v>
      </c>
      <c r="K17" s="7">
        <f t="shared" ref="K17:N17" si="8">K14+K15</f>
        <v>0.15035235156784524</v>
      </c>
      <c r="L17" s="7">
        <f t="shared" si="8"/>
        <v>0.11755231333899308</v>
      </c>
      <c r="M17" s="7">
        <f t="shared" si="8"/>
        <v>0.1050844006744128</v>
      </c>
      <c r="N17" s="7">
        <f t="shared" si="8"/>
        <v>0.11379195116656043</v>
      </c>
    </row>
    <row r="18" spans="1:14" ht="13.8">
      <c r="A18" t="s">
        <v>128</v>
      </c>
      <c r="B18" t="s">
        <v>913</v>
      </c>
      <c r="C18">
        <v>68795</v>
      </c>
      <c r="D18">
        <v>25628</v>
      </c>
      <c r="E18">
        <v>4642</v>
      </c>
      <c r="F18">
        <v>4386</v>
      </c>
      <c r="G18">
        <v>5211</v>
      </c>
      <c r="I18" s="37" t="s">
        <v>52</v>
      </c>
      <c r="J18" s="7">
        <f>(J15/1.645)/J14</f>
        <v>4.2353899273532593E-3</v>
      </c>
      <c r="K18" s="7">
        <f t="shared" ref="K18:N18" si="9">(K15/1.645)/K14</f>
        <v>1.0819033657547451E-2</v>
      </c>
      <c r="L18" s="7">
        <f t="shared" si="9"/>
        <v>6.3946038066721403E-2</v>
      </c>
      <c r="M18" s="7">
        <f t="shared" si="9"/>
        <v>6.2854696915542074E-2</v>
      </c>
      <c r="N18" s="7">
        <f t="shared" si="9"/>
        <v>4.6579275853035895E-2</v>
      </c>
    </row>
    <row r="19" spans="1:14">
      <c r="A19" t="s">
        <v>130</v>
      </c>
      <c r="B19" t="s">
        <v>914</v>
      </c>
      <c r="C19">
        <v>411000</v>
      </c>
      <c r="D19">
        <v>90736</v>
      </c>
      <c r="E19">
        <v>1768</v>
      </c>
      <c r="F19">
        <v>1378</v>
      </c>
      <c r="G19">
        <v>2431</v>
      </c>
    </row>
    <row r="20" spans="1:14" ht="13.8">
      <c r="A20" t="s">
        <v>132</v>
      </c>
      <c r="B20" t="s">
        <v>915</v>
      </c>
      <c r="C20">
        <v>19428</v>
      </c>
      <c r="D20">
        <v>10992</v>
      </c>
      <c r="E20">
        <v>961</v>
      </c>
      <c r="F20">
        <v>830</v>
      </c>
      <c r="G20">
        <v>1164</v>
      </c>
      <c r="I20" s="37" t="s">
        <v>87</v>
      </c>
      <c r="J20" s="37"/>
      <c r="K20" s="37"/>
      <c r="L20" s="37"/>
      <c r="M20" s="37"/>
      <c r="N20" s="37"/>
    </row>
    <row r="21" spans="1:14" ht="13.8">
      <c r="A21" t="s">
        <v>134</v>
      </c>
      <c r="B21" t="s">
        <v>916</v>
      </c>
      <c r="C21">
        <v>10392282</v>
      </c>
      <c r="D21">
        <v>929676</v>
      </c>
      <c r="E21">
        <v>48001</v>
      </c>
      <c r="F21">
        <v>43321</v>
      </c>
      <c r="G21">
        <v>70710</v>
      </c>
      <c r="M21" s="37" t="s">
        <v>136</v>
      </c>
      <c r="N21" s="37" t="s">
        <v>88</v>
      </c>
    </row>
    <row r="22" spans="1:14" ht="13.8">
      <c r="A22" t="s">
        <v>137</v>
      </c>
      <c r="B22" t="s">
        <v>917</v>
      </c>
      <c r="C22">
        <v>73360</v>
      </c>
      <c r="D22">
        <v>24056</v>
      </c>
      <c r="E22">
        <v>5894</v>
      </c>
      <c r="F22">
        <v>5304</v>
      </c>
      <c r="G22">
        <v>7399</v>
      </c>
      <c r="I22" s="37" t="s">
        <v>78</v>
      </c>
      <c r="L22" s="7">
        <f>N22/M22</f>
        <v>0.84451696047482239</v>
      </c>
      <c r="M22">
        <f>E373</f>
        <v>422895</v>
      </c>
      <c r="N22">
        <f>E377</f>
        <v>357142</v>
      </c>
    </row>
    <row r="23" spans="1:14" ht="13.8">
      <c r="A23" t="s">
        <v>139</v>
      </c>
      <c r="B23" t="s">
        <v>918</v>
      </c>
      <c r="C23">
        <v>7754319</v>
      </c>
      <c r="D23">
        <v>483891</v>
      </c>
      <c r="E23">
        <v>35276</v>
      </c>
      <c r="F23">
        <v>32781</v>
      </c>
      <c r="G23">
        <v>49994</v>
      </c>
      <c r="I23" s="37" t="s">
        <v>81</v>
      </c>
      <c r="L23" s="7">
        <f>N23/M23</f>
        <v>0.72887555006562188</v>
      </c>
      <c r="M23">
        <f>E329</f>
        <v>103624</v>
      </c>
      <c r="N23">
        <f>E333</f>
        <v>75529</v>
      </c>
    </row>
    <row r="24" spans="1:14" ht="13.8">
      <c r="A24" t="s">
        <v>141</v>
      </c>
      <c r="B24" t="s">
        <v>919</v>
      </c>
      <c r="C24">
        <v>60518</v>
      </c>
      <c r="D24">
        <v>16044</v>
      </c>
      <c r="E24">
        <v>5012</v>
      </c>
      <c r="F24">
        <v>4487</v>
      </c>
      <c r="G24">
        <v>5818</v>
      </c>
      <c r="I24" s="37" t="s">
        <v>82</v>
      </c>
      <c r="L24" s="7">
        <f>N24/M24</f>
        <v>0.56423100879924903</v>
      </c>
      <c r="M24">
        <f>SUM(E241,E285)</f>
        <v>113987</v>
      </c>
      <c r="N24">
        <f>SUM(E245,E289)</f>
        <v>64315</v>
      </c>
    </row>
    <row r="25" spans="1:14" ht="13.8">
      <c r="A25" t="s">
        <v>143</v>
      </c>
      <c r="B25" t="s">
        <v>920</v>
      </c>
      <c r="C25">
        <v>2238107</v>
      </c>
      <c r="D25">
        <v>193146</v>
      </c>
      <c r="E25">
        <v>16147</v>
      </c>
      <c r="F25">
        <v>15708</v>
      </c>
      <c r="G25">
        <v>24788</v>
      </c>
      <c r="I25" s="37" t="s">
        <v>79</v>
      </c>
      <c r="L25" s="7">
        <f>N25/M25</f>
        <v>0.37115669385859612</v>
      </c>
      <c r="M25">
        <f>SUM(E109,E153,E197)</f>
        <v>114127</v>
      </c>
      <c r="N25">
        <f>SUM(E113,E157,E201)</f>
        <v>42359</v>
      </c>
    </row>
    <row r="26" spans="1:14" ht="13.8">
      <c r="A26" t="s">
        <v>145</v>
      </c>
      <c r="B26" t="s">
        <v>921</v>
      </c>
      <c r="C26">
        <v>35261</v>
      </c>
      <c r="D26">
        <v>11047</v>
      </c>
      <c r="E26">
        <v>3210</v>
      </c>
      <c r="F26">
        <v>3078</v>
      </c>
      <c r="G26">
        <v>4424</v>
      </c>
      <c r="I26" s="37" t="s">
        <v>1296</v>
      </c>
      <c r="L26" s="7">
        <f>N26/M26</f>
        <v>0.2848116731245855</v>
      </c>
      <c r="M26">
        <f>SUM(E21,E65)</f>
        <v>85941</v>
      </c>
      <c r="N26">
        <f>SUM(E25,E69)</f>
        <v>24477</v>
      </c>
    </row>
    <row r="27" spans="1:14">
      <c r="A27" t="s">
        <v>147</v>
      </c>
      <c r="B27" t="s">
        <v>922</v>
      </c>
      <c r="C27">
        <v>1267162</v>
      </c>
      <c r="D27">
        <v>102556</v>
      </c>
      <c r="E27">
        <v>8890</v>
      </c>
      <c r="F27">
        <v>8171</v>
      </c>
      <c r="G27">
        <v>13334</v>
      </c>
    </row>
    <row r="28" spans="1:14">
      <c r="A28" t="s">
        <v>149</v>
      </c>
      <c r="B28" t="s">
        <v>923</v>
      </c>
      <c r="C28">
        <v>20207</v>
      </c>
      <c r="D28">
        <v>8183</v>
      </c>
      <c r="E28">
        <v>2622</v>
      </c>
      <c r="F28">
        <v>2088</v>
      </c>
      <c r="G28">
        <v>3110</v>
      </c>
    </row>
    <row r="29" spans="1:14">
      <c r="A29" t="s">
        <v>151</v>
      </c>
      <c r="B29" t="s">
        <v>924</v>
      </c>
      <c r="C29">
        <v>652116</v>
      </c>
      <c r="D29">
        <v>45666</v>
      </c>
      <c r="E29">
        <v>1154</v>
      </c>
      <c r="F29">
        <v>1146</v>
      </c>
      <c r="G29">
        <v>1906</v>
      </c>
    </row>
    <row r="30" spans="1:14">
      <c r="A30" t="s">
        <v>153</v>
      </c>
      <c r="B30" t="s">
        <v>925</v>
      </c>
      <c r="C30">
        <v>14207</v>
      </c>
      <c r="D30">
        <v>4724</v>
      </c>
      <c r="E30">
        <v>702</v>
      </c>
      <c r="F30">
        <v>700</v>
      </c>
      <c r="G30">
        <v>894</v>
      </c>
    </row>
    <row r="31" spans="1:14">
      <c r="A31" t="s">
        <v>155</v>
      </c>
      <c r="B31" t="s">
        <v>926</v>
      </c>
      <c r="C31">
        <v>4268065</v>
      </c>
      <c r="D31">
        <v>171460</v>
      </c>
      <c r="E31">
        <v>10015</v>
      </c>
      <c r="F31">
        <v>8603</v>
      </c>
      <c r="G31">
        <v>12231</v>
      </c>
    </row>
    <row r="32" spans="1:14">
      <c r="A32" t="s">
        <v>157</v>
      </c>
      <c r="B32" t="s">
        <v>927</v>
      </c>
      <c r="C32">
        <v>41211</v>
      </c>
      <c r="D32">
        <v>9106</v>
      </c>
      <c r="E32">
        <v>2470</v>
      </c>
      <c r="F32">
        <v>2318</v>
      </c>
      <c r="G32">
        <v>2625</v>
      </c>
    </row>
    <row r="33" spans="1:7">
      <c r="A33" t="s">
        <v>159</v>
      </c>
      <c r="B33" t="s">
        <v>928</v>
      </c>
      <c r="C33">
        <v>2637963</v>
      </c>
      <c r="D33">
        <v>445785</v>
      </c>
      <c r="E33">
        <v>12725</v>
      </c>
      <c r="F33">
        <v>10540</v>
      </c>
      <c r="G33">
        <v>20716</v>
      </c>
    </row>
    <row r="34" spans="1:7">
      <c r="A34" t="s">
        <v>161</v>
      </c>
      <c r="B34" t="s">
        <v>929</v>
      </c>
      <c r="C34">
        <v>36929</v>
      </c>
      <c r="D34">
        <v>17351</v>
      </c>
      <c r="E34">
        <v>2796</v>
      </c>
      <c r="F34">
        <v>2616</v>
      </c>
      <c r="G34">
        <v>3676</v>
      </c>
    </row>
    <row r="35" spans="1:7">
      <c r="A35" t="s">
        <v>163</v>
      </c>
      <c r="B35" t="s">
        <v>930</v>
      </c>
      <c r="C35">
        <v>1618108</v>
      </c>
      <c r="D35">
        <v>127001</v>
      </c>
      <c r="E35">
        <v>4539</v>
      </c>
      <c r="F35">
        <v>3257</v>
      </c>
      <c r="G35">
        <v>6103</v>
      </c>
    </row>
    <row r="36" spans="1:7">
      <c r="A36" t="s">
        <v>165</v>
      </c>
      <c r="B36" t="s">
        <v>931</v>
      </c>
      <c r="C36">
        <v>24715</v>
      </c>
      <c r="D36">
        <v>7938</v>
      </c>
      <c r="E36">
        <v>1792</v>
      </c>
      <c r="F36">
        <v>1182</v>
      </c>
      <c r="G36">
        <v>1895</v>
      </c>
    </row>
    <row r="37" spans="1:7">
      <c r="A37" t="s">
        <v>167</v>
      </c>
      <c r="B37" t="s">
        <v>932</v>
      </c>
      <c r="C37">
        <v>1542799</v>
      </c>
      <c r="D37">
        <v>117034</v>
      </c>
      <c r="E37">
        <v>4393</v>
      </c>
      <c r="F37">
        <v>3069</v>
      </c>
      <c r="G37">
        <v>5890</v>
      </c>
    </row>
    <row r="38" spans="1:7">
      <c r="A38" t="s">
        <v>169</v>
      </c>
      <c r="B38" t="s">
        <v>933</v>
      </c>
      <c r="C38">
        <v>24100</v>
      </c>
      <c r="D38">
        <v>7555</v>
      </c>
      <c r="E38">
        <v>1797</v>
      </c>
      <c r="F38">
        <v>1164</v>
      </c>
      <c r="G38">
        <v>1904</v>
      </c>
    </row>
    <row r="39" spans="1:7">
      <c r="A39" t="s">
        <v>171</v>
      </c>
      <c r="B39" t="s">
        <v>934</v>
      </c>
      <c r="C39">
        <v>300440</v>
      </c>
      <c r="D39">
        <v>19112</v>
      </c>
      <c r="E39">
        <v>2531</v>
      </c>
      <c r="F39">
        <v>1673</v>
      </c>
      <c r="G39">
        <v>3065</v>
      </c>
    </row>
    <row r="40" spans="1:7">
      <c r="A40" t="s">
        <v>173</v>
      </c>
      <c r="B40" t="s">
        <v>935</v>
      </c>
      <c r="C40">
        <v>9311</v>
      </c>
      <c r="D40">
        <v>3185</v>
      </c>
      <c r="E40">
        <v>1637</v>
      </c>
      <c r="F40">
        <v>973</v>
      </c>
      <c r="G40">
        <v>1637</v>
      </c>
    </row>
    <row r="41" spans="1:7">
      <c r="A41" t="s">
        <v>175</v>
      </c>
      <c r="B41" t="s">
        <v>936</v>
      </c>
      <c r="C41">
        <v>416951</v>
      </c>
      <c r="D41">
        <v>25220</v>
      </c>
      <c r="E41">
        <v>336</v>
      </c>
      <c r="F41">
        <v>122</v>
      </c>
      <c r="G41">
        <v>585</v>
      </c>
    </row>
    <row r="42" spans="1:7">
      <c r="A42" t="s">
        <v>177</v>
      </c>
      <c r="B42" t="s">
        <v>937</v>
      </c>
      <c r="C42">
        <v>10406</v>
      </c>
      <c r="D42">
        <v>3733</v>
      </c>
      <c r="E42">
        <v>223</v>
      </c>
      <c r="F42">
        <v>151</v>
      </c>
      <c r="G42">
        <v>346</v>
      </c>
    </row>
    <row r="43" spans="1:7">
      <c r="A43" t="s">
        <v>179</v>
      </c>
      <c r="B43" t="s">
        <v>938</v>
      </c>
      <c r="C43">
        <v>1457867</v>
      </c>
      <c r="D43">
        <v>109782</v>
      </c>
      <c r="E43">
        <v>3831</v>
      </c>
      <c r="F43">
        <v>3044</v>
      </c>
      <c r="G43">
        <v>5116</v>
      </c>
    </row>
    <row r="44" spans="1:7">
      <c r="A44" t="s">
        <v>181</v>
      </c>
      <c r="B44" t="s">
        <v>939</v>
      </c>
      <c r="C44">
        <v>23549</v>
      </c>
      <c r="D44">
        <v>6959</v>
      </c>
      <c r="E44">
        <v>1327</v>
      </c>
      <c r="F44">
        <v>1163</v>
      </c>
      <c r="G44">
        <v>1452</v>
      </c>
    </row>
    <row r="45" spans="1:7">
      <c r="A45" t="s">
        <v>183</v>
      </c>
      <c r="B45" t="s">
        <v>940</v>
      </c>
      <c r="C45">
        <v>435091</v>
      </c>
      <c r="D45">
        <v>31433</v>
      </c>
      <c r="E45">
        <v>1035</v>
      </c>
      <c r="F45">
        <v>878</v>
      </c>
      <c r="G45">
        <v>1294</v>
      </c>
    </row>
    <row r="46" spans="1:7">
      <c r="A46" t="s">
        <v>185</v>
      </c>
      <c r="B46" t="s">
        <v>941</v>
      </c>
      <c r="C46">
        <v>10536</v>
      </c>
      <c r="D46">
        <v>3909</v>
      </c>
      <c r="E46">
        <v>560</v>
      </c>
      <c r="F46">
        <v>625</v>
      </c>
      <c r="G46">
        <v>610</v>
      </c>
    </row>
    <row r="47" spans="1:7">
      <c r="A47" t="s">
        <v>187</v>
      </c>
      <c r="B47" t="s">
        <v>942</v>
      </c>
      <c r="C47">
        <v>75309</v>
      </c>
      <c r="D47">
        <v>9967</v>
      </c>
      <c r="E47">
        <v>146</v>
      </c>
      <c r="F47">
        <v>188</v>
      </c>
      <c r="G47">
        <v>213</v>
      </c>
    </row>
    <row r="48" spans="1:7">
      <c r="A48" t="s">
        <v>189</v>
      </c>
      <c r="B48" t="s">
        <v>943</v>
      </c>
      <c r="C48">
        <v>5318</v>
      </c>
      <c r="D48">
        <v>2046</v>
      </c>
      <c r="E48">
        <v>239</v>
      </c>
      <c r="F48">
        <v>250</v>
      </c>
      <c r="G48">
        <v>255</v>
      </c>
    </row>
    <row r="49" spans="1:7">
      <c r="A49" t="s">
        <v>191</v>
      </c>
      <c r="B49" t="s">
        <v>944</v>
      </c>
      <c r="C49">
        <v>21868732</v>
      </c>
      <c r="D49">
        <v>2147761</v>
      </c>
      <c r="E49">
        <v>63056</v>
      </c>
      <c r="F49">
        <v>50842</v>
      </c>
      <c r="G49">
        <v>116789</v>
      </c>
    </row>
    <row r="50" spans="1:7">
      <c r="A50" t="s">
        <v>193</v>
      </c>
      <c r="B50" t="s">
        <v>945</v>
      </c>
      <c r="C50">
        <v>176354</v>
      </c>
      <c r="D50">
        <v>55322</v>
      </c>
      <c r="E50">
        <v>10625</v>
      </c>
      <c r="F50">
        <v>8623</v>
      </c>
      <c r="G50">
        <v>14868</v>
      </c>
    </row>
    <row r="51" spans="1:7">
      <c r="A51" t="s">
        <v>195</v>
      </c>
      <c r="B51" t="s">
        <v>946</v>
      </c>
      <c r="C51">
        <v>7017621</v>
      </c>
      <c r="D51">
        <v>810413</v>
      </c>
      <c r="E51">
        <v>19560</v>
      </c>
      <c r="F51">
        <v>14627</v>
      </c>
      <c r="G51">
        <v>39023</v>
      </c>
    </row>
    <row r="52" spans="1:7">
      <c r="A52" t="s">
        <v>197</v>
      </c>
      <c r="B52" t="s">
        <v>947</v>
      </c>
      <c r="C52">
        <v>100950</v>
      </c>
      <c r="D52">
        <v>31775</v>
      </c>
      <c r="E52">
        <v>5934</v>
      </c>
      <c r="F52">
        <v>4879</v>
      </c>
      <c r="G52">
        <v>7888</v>
      </c>
    </row>
    <row r="53" spans="1:7">
      <c r="A53" t="s">
        <v>199</v>
      </c>
      <c r="B53" t="s">
        <v>948</v>
      </c>
      <c r="C53">
        <v>6499609</v>
      </c>
      <c r="D53">
        <v>692633</v>
      </c>
      <c r="E53">
        <v>15371</v>
      </c>
      <c r="F53">
        <v>10600</v>
      </c>
      <c r="G53">
        <v>30346</v>
      </c>
    </row>
    <row r="54" spans="1:7">
      <c r="A54" t="s">
        <v>201</v>
      </c>
      <c r="B54" t="s">
        <v>949</v>
      </c>
      <c r="C54">
        <v>93170</v>
      </c>
      <c r="D54">
        <v>29555</v>
      </c>
      <c r="E54">
        <v>5688</v>
      </c>
      <c r="F54">
        <v>4335</v>
      </c>
      <c r="G54">
        <v>7481</v>
      </c>
    </row>
    <row r="55" spans="1:7">
      <c r="A55" t="s">
        <v>203</v>
      </c>
      <c r="B55" t="s">
        <v>950</v>
      </c>
      <c r="C55">
        <v>843285</v>
      </c>
      <c r="D55">
        <v>83663</v>
      </c>
      <c r="E55">
        <v>1093</v>
      </c>
      <c r="F55">
        <v>517</v>
      </c>
      <c r="G55">
        <v>4696</v>
      </c>
    </row>
    <row r="56" spans="1:7">
      <c r="A56" t="s">
        <v>205</v>
      </c>
      <c r="B56" t="s">
        <v>951</v>
      </c>
      <c r="C56">
        <v>30048</v>
      </c>
      <c r="D56">
        <v>9328</v>
      </c>
      <c r="E56">
        <v>859</v>
      </c>
      <c r="F56">
        <v>464</v>
      </c>
      <c r="G56">
        <v>2865</v>
      </c>
    </row>
    <row r="57" spans="1:7">
      <c r="A57" t="s">
        <v>207</v>
      </c>
      <c r="B57" t="s">
        <v>952</v>
      </c>
      <c r="C57">
        <v>242161</v>
      </c>
      <c r="D57">
        <v>19082</v>
      </c>
      <c r="E57">
        <v>2137</v>
      </c>
      <c r="F57">
        <v>1859</v>
      </c>
      <c r="G57">
        <v>2514</v>
      </c>
    </row>
    <row r="58" spans="1:7">
      <c r="A58" t="s">
        <v>209</v>
      </c>
      <c r="B58" t="s">
        <v>953</v>
      </c>
      <c r="C58">
        <v>15262</v>
      </c>
      <c r="D58">
        <v>3811</v>
      </c>
      <c r="E58">
        <v>1546</v>
      </c>
      <c r="F58">
        <v>1483</v>
      </c>
      <c r="G58">
        <v>1665</v>
      </c>
    </row>
    <row r="59" spans="1:7">
      <c r="A59" t="s">
        <v>211</v>
      </c>
      <c r="B59" t="s">
        <v>954</v>
      </c>
      <c r="C59">
        <v>93799</v>
      </c>
      <c r="D59">
        <v>8322</v>
      </c>
      <c r="E59">
        <v>0</v>
      </c>
      <c r="F59">
        <v>0</v>
      </c>
      <c r="G59">
        <v>336</v>
      </c>
    </row>
    <row r="60" spans="1:7">
      <c r="A60" t="s">
        <v>213</v>
      </c>
      <c r="B60" t="s">
        <v>955</v>
      </c>
      <c r="C60">
        <v>9024</v>
      </c>
      <c r="D60">
        <v>2588</v>
      </c>
      <c r="E60">
        <v>234</v>
      </c>
      <c r="F60">
        <v>234</v>
      </c>
      <c r="G60">
        <v>518</v>
      </c>
    </row>
    <row r="61" spans="1:7">
      <c r="A61" t="s">
        <v>215</v>
      </c>
      <c r="B61" t="s">
        <v>956</v>
      </c>
      <c r="C61">
        <v>5662176</v>
      </c>
      <c r="D61">
        <v>605866</v>
      </c>
      <c r="E61">
        <v>13460</v>
      </c>
      <c r="F61">
        <v>9561</v>
      </c>
      <c r="G61">
        <v>24381</v>
      </c>
    </row>
    <row r="62" spans="1:7">
      <c r="A62" t="s">
        <v>217</v>
      </c>
      <c r="B62" t="s">
        <v>957</v>
      </c>
      <c r="C62">
        <v>83966</v>
      </c>
      <c r="D62">
        <v>28700</v>
      </c>
      <c r="E62">
        <v>5252</v>
      </c>
      <c r="F62">
        <v>4206</v>
      </c>
      <c r="G62">
        <v>6827</v>
      </c>
    </row>
    <row r="63" spans="1:7">
      <c r="A63" t="s">
        <v>219</v>
      </c>
      <c r="B63" t="s">
        <v>958</v>
      </c>
      <c r="C63">
        <v>518012</v>
      </c>
      <c r="D63">
        <v>117780</v>
      </c>
      <c r="E63">
        <v>4189</v>
      </c>
      <c r="F63">
        <v>4027</v>
      </c>
      <c r="G63">
        <v>8677</v>
      </c>
    </row>
    <row r="64" spans="1:7">
      <c r="A64" t="s">
        <v>221</v>
      </c>
      <c r="B64" t="s">
        <v>959</v>
      </c>
      <c r="C64">
        <v>20930</v>
      </c>
      <c r="D64">
        <v>11448</v>
      </c>
      <c r="E64">
        <v>2452</v>
      </c>
      <c r="F64">
        <v>2374</v>
      </c>
      <c r="G64">
        <v>3586</v>
      </c>
    </row>
    <row r="65" spans="1:7">
      <c r="A65" t="s">
        <v>223</v>
      </c>
      <c r="B65" t="s">
        <v>960</v>
      </c>
      <c r="C65">
        <v>11483950</v>
      </c>
      <c r="D65">
        <v>1075288</v>
      </c>
      <c r="E65">
        <v>37940</v>
      </c>
      <c r="F65">
        <v>31065</v>
      </c>
      <c r="G65">
        <v>67182</v>
      </c>
    </row>
    <row r="66" spans="1:7">
      <c r="A66" t="s">
        <v>225</v>
      </c>
      <c r="B66" t="s">
        <v>961</v>
      </c>
      <c r="C66">
        <v>77343</v>
      </c>
      <c r="D66">
        <v>27654</v>
      </c>
      <c r="E66">
        <v>5657</v>
      </c>
      <c r="F66">
        <v>4550</v>
      </c>
      <c r="G66">
        <v>7906</v>
      </c>
    </row>
    <row r="67" spans="1:7">
      <c r="A67" t="s">
        <v>227</v>
      </c>
      <c r="B67" t="s">
        <v>962</v>
      </c>
      <c r="C67">
        <v>8866540</v>
      </c>
      <c r="D67">
        <v>561830</v>
      </c>
      <c r="E67">
        <v>24739</v>
      </c>
      <c r="F67">
        <v>19931</v>
      </c>
      <c r="G67">
        <v>42606</v>
      </c>
    </row>
    <row r="68" spans="1:7">
      <c r="A68" t="s">
        <v>229</v>
      </c>
      <c r="B68" t="s">
        <v>963</v>
      </c>
      <c r="C68">
        <v>65404</v>
      </c>
      <c r="D68">
        <v>16532</v>
      </c>
      <c r="E68">
        <v>4459</v>
      </c>
      <c r="F68">
        <v>3733</v>
      </c>
      <c r="G68">
        <v>6342</v>
      </c>
    </row>
    <row r="69" spans="1:7">
      <c r="A69" t="s">
        <v>231</v>
      </c>
      <c r="B69" t="s">
        <v>964</v>
      </c>
      <c r="C69">
        <v>2243310</v>
      </c>
      <c r="D69">
        <v>206958</v>
      </c>
      <c r="E69">
        <v>8330</v>
      </c>
      <c r="F69">
        <v>6957</v>
      </c>
      <c r="G69">
        <v>16741</v>
      </c>
    </row>
    <row r="70" spans="1:7">
      <c r="A70" t="s">
        <v>233</v>
      </c>
      <c r="B70" t="s">
        <v>965</v>
      </c>
      <c r="C70">
        <v>30405</v>
      </c>
      <c r="D70">
        <v>10757</v>
      </c>
      <c r="E70">
        <v>1683</v>
      </c>
      <c r="F70">
        <v>1434</v>
      </c>
      <c r="G70">
        <v>2750</v>
      </c>
    </row>
    <row r="71" spans="1:7">
      <c r="A71" t="s">
        <v>235</v>
      </c>
      <c r="B71" t="s">
        <v>966</v>
      </c>
      <c r="C71">
        <v>1023650</v>
      </c>
      <c r="D71">
        <v>95141</v>
      </c>
      <c r="E71">
        <v>6015</v>
      </c>
      <c r="F71">
        <v>4285</v>
      </c>
      <c r="G71">
        <v>10417</v>
      </c>
    </row>
    <row r="72" spans="1:7">
      <c r="A72" t="s">
        <v>237</v>
      </c>
      <c r="B72" t="s">
        <v>967</v>
      </c>
      <c r="C72">
        <v>18103</v>
      </c>
      <c r="D72">
        <v>6913</v>
      </c>
      <c r="E72">
        <v>1997</v>
      </c>
      <c r="F72">
        <v>1773</v>
      </c>
      <c r="G72">
        <v>2940</v>
      </c>
    </row>
    <row r="73" spans="1:7">
      <c r="A73" t="s">
        <v>239</v>
      </c>
      <c r="B73" t="s">
        <v>968</v>
      </c>
      <c r="C73">
        <v>1363018</v>
      </c>
      <c r="D73">
        <v>96258</v>
      </c>
      <c r="E73">
        <v>2482</v>
      </c>
      <c r="F73">
        <v>2387</v>
      </c>
      <c r="G73">
        <v>4328</v>
      </c>
    </row>
    <row r="74" spans="1:7">
      <c r="A74" t="s">
        <v>241</v>
      </c>
      <c r="B74" t="s">
        <v>969</v>
      </c>
      <c r="C74">
        <v>22569</v>
      </c>
      <c r="D74">
        <v>5647</v>
      </c>
      <c r="E74">
        <v>1285</v>
      </c>
      <c r="F74">
        <v>1248</v>
      </c>
      <c r="G74">
        <v>1469</v>
      </c>
    </row>
    <row r="75" spans="1:7">
      <c r="A75" t="s">
        <v>243</v>
      </c>
      <c r="B75" t="s">
        <v>970</v>
      </c>
      <c r="C75">
        <v>5618252</v>
      </c>
      <c r="D75">
        <v>245076</v>
      </c>
      <c r="E75">
        <v>10053</v>
      </c>
      <c r="F75">
        <v>8496</v>
      </c>
      <c r="G75">
        <v>14351</v>
      </c>
    </row>
    <row r="76" spans="1:7">
      <c r="A76" t="s">
        <v>245</v>
      </c>
      <c r="B76" t="s">
        <v>971</v>
      </c>
      <c r="C76">
        <v>54788</v>
      </c>
      <c r="D76">
        <v>11722</v>
      </c>
      <c r="E76">
        <v>2388</v>
      </c>
      <c r="F76">
        <v>2229</v>
      </c>
      <c r="G76">
        <v>3107</v>
      </c>
    </row>
    <row r="77" spans="1:7">
      <c r="A77" t="s">
        <v>247</v>
      </c>
      <c r="B77" t="s">
        <v>972</v>
      </c>
      <c r="C77">
        <v>2617410</v>
      </c>
      <c r="D77">
        <v>513458</v>
      </c>
      <c r="E77">
        <v>13201</v>
      </c>
      <c r="F77">
        <v>11134</v>
      </c>
      <c r="G77">
        <v>24576</v>
      </c>
    </row>
    <row r="78" spans="1:7">
      <c r="A78" t="s">
        <v>249</v>
      </c>
      <c r="B78" t="s">
        <v>973</v>
      </c>
      <c r="C78">
        <v>35002</v>
      </c>
      <c r="D78">
        <v>19469</v>
      </c>
      <c r="E78">
        <v>3398</v>
      </c>
      <c r="F78">
        <v>2657</v>
      </c>
      <c r="G78">
        <v>4592</v>
      </c>
    </row>
    <row r="79" spans="1:7">
      <c r="A79" t="s">
        <v>251</v>
      </c>
      <c r="B79" t="s">
        <v>974</v>
      </c>
      <c r="C79">
        <v>3367161</v>
      </c>
      <c r="D79">
        <v>262060</v>
      </c>
      <c r="E79">
        <v>5556</v>
      </c>
      <c r="F79">
        <v>5150</v>
      </c>
      <c r="G79">
        <v>10584</v>
      </c>
    </row>
    <row r="80" spans="1:7">
      <c r="A80" t="s">
        <v>253</v>
      </c>
      <c r="B80" t="s">
        <v>975</v>
      </c>
      <c r="C80">
        <v>32321</v>
      </c>
      <c r="D80">
        <v>10110</v>
      </c>
      <c r="E80">
        <v>1443</v>
      </c>
      <c r="F80">
        <v>1466</v>
      </c>
      <c r="G80">
        <v>2085</v>
      </c>
    </row>
    <row r="81" spans="1:7">
      <c r="A81" t="s">
        <v>255</v>
      </c>
      <c r="B81" t="s">
        <v>976</v>
      </c>
      <c r="C81">
        <v>3328910</v>
      </c>
      <c r="D81">
        <v>256032</v>
      </c>
      <c r="E81">
        <v>5521</v>
      </c>
      <c r="F81">
        <v>5115</v>
      </c>
      <c r="G81">
        <v>10348</v>
      </c>
    </row>
    <row r="82" spans="1:7">
      <c r="A82" t="s">
        <v>257</v>
      </c>
      <c r="B82" t="s">
        <v>977</v>
      </c>
      <c r="C82">
        <v>31587</v>
      </c>
      <c r="D82">
        <v>9991</v>
      </c>
      <c r="E82">
        <v>1446</v>
      </c>
      <c r="F82">
        <v>1469</v>
      </c>
      <c r="G82">
        <v>2115</v>
      </c>
    </row>
    <row r="83" spans="1:7">
      <c r="A83" t="s">
        <v>259</v>
      </c>
      <c r="B83" t="s">
        <v>978</v>
      </c>
      <c r="C83">
        <v>425189</v>
      </c>
      <c r="D83">
        <v>26309</v>
      </c>
      <c r="E83">
        <v>630</v>
      </c>
      <c r="F83">
        <v>552</v>
      </c>
      <c r="G83">
        <v>1415</v>
      </c>
    </row>
    <row r="84" spans="1:7">
      <c r="A84" t="s">
        <v>261</v>
      </c>
      <c r="B84" t="s">
        <v>979</v>
      </c>
      <c r="C84">
        <v>11584</v>
      </c>
      <c r="D84">
        <v>3000</v>
      </c>
      <c r="E84">
        <v>453</v>
      </c>
      <c r="F84">
        <v>426</v>
      </c>
      <c r="G84">
        <v>691</v>
      </c>
    </row>
    <row r="85" spans="1:7">
      <c r="A85" t="s">
        <v>263</v>
      </c>
      <c r="B85" t="s">
        <v>980</v>
      </c>
      <c r="C85">
        <v>660397</v>
      </c>
      <c r="D85">
        <v>39455</v>
      </c>
      <c r="E85">
        <v>675</v>
      </c>
      <c r="F85">
        <v>422</v>
      </c>
      <c r="G85">
        <v>1381</v>
      </c>
    </row>
    <row r="86" spans="1:7">
      <c r="A86" t="s">
        <v>265</v>
      </c>
      <c r="B86" t="s">
        <v>981</v>
      </c>
      <c r="C86">
        <v>14683</v>
      </c>
      <c r="D86">
        <v>2984</v>
      </c>
      <c r="E86">
        <v>388</v>
      </c>
      <c r="F86">
        <v>302</v>
      </c>
      <c r="G86">
        <v>469</v>
      </c>
    </row>
    <row r="87" spans="1:7">
      <c r="A87" t="s">
        <v>267</v>
      </c>
      <c r="B87" t="s">
        <v>982</v>
      </c>
      <c r="C87">
        <v>3290683</v>
      </c>
      <c r="D87">
        <v>253333</v>
      </c>
      <c r="E87">
        <v>5447</v>
      </c>
      <c r="F87">
        <v>5041</v>
      </c>
      <c r="G87">
        <v>10177</v>
      </c>
    </row>
    <row r="88" spans="1:7">
      <c r="A88" t="s">
        <v>269</v>
      </c>
      <c r="B88" t="s">
        <v>983</v>
      </c>
      <c r="C88">
        <v>31309</v>
      </c>
      <c r="D88">
        <v>9816</v>
      </c>
      <c r="E88">
        <v>1444</v>
      </c>
      <c r="F88">
        <v>1465</v>
      </c>
      <c r="G88">
        <v>2075</v>
      </c>
    </row>
    <row r="89" spans="1:7">
      <c r="A89" t="s">
        <v>271</v>
      </c>
      <c r="B89" t="s">
        <v>984</v>
      </c>
      <c r="C89">
        <v>1557540</v>
      </c>
      <c r="D89">
        <v>118551</v>
      </c>
      <c r="E89">
        <v>2339</v>
      </c>
      <c r="F89">
        <v>2047</v>
      </c>
      <c r="G89">
        <v>3798</v>
      </c>
    </row>
    <row r="90" spans="1:7">
      <c r="A90" t="s">
        <v>273</v>
      </c>
      <c r="B90" t="s">
        <v>985</v>
      </c>
      <c r="C90">
        <v>22302</v>
      </c>
      <c r="D90">
        <v>7076</v>
      </c>
      <c r="E90">
        <v>916</v>
      </c>
      <c r="F90">
        <v>880</v>
      </c>
      <c r="G90">
        <v>1188</v>
      </c>
    </row>
    <row r="91" spans="1:7">
      <c r="A91" t="s">
        <v>275</v>
      </c>
      <c r="B91" t="s">
        <v>986</v>
      </c>
      <c r="C91">
        <v>38251</v>
      </c>
      <c r="D91">
        <v>6028</v>
      </c>
      <c r="E91">
        <v>35</v>
      </c>
      <c r="F91">
        <v>35</v>
      </c>
      <c r="G91">
        <v>236</v>
      </c>
    </row>
    <row r="92" spans="1:7">
      <c r="A92" t="s">
        <v>277</v>
      </c>
      <c r="B92" t="s">
        <v>987</v>
      </c>
      <c r="C92">
        <v>4036</v>
      </c>
      <c r="D92">
        <v>1673</v>
      </c>
      <c r="E92">
        <v>62</v>
      </c>
      <c r="F92">
        <v>62</v>
      </c>
      <c r="G92">
        <v>251</v>
      </c>
    </row>
    <row r="93" spans="1:7">
      <c r="A93" t="s">
        <v>279</v>
      </c>
      <c r="B93" t="s">
        <v>988</v>
      </c>
      <c r="C93">
        <v>19399492</v>
      </c>
      <c r="D93">
        <v>2036087</v>
      </c>
      <c r="E93">
        <v>61708</v>
      </c>
      <c r="F93">
        <v>54019</v>
      </c>
      <c r="G93">
        <v>102083</v>
      </c>
    </row>
    <row r="94" spans="1:7">
      <c r="A94" t="s">
        <v>281</v>
      </c>
      <c r="B94" t="s">
        <v>989</v>
      </c>
      <c r="C94">
        <v>165224</v>
      </c>
      <c r="D94">
        <v>59758</v>
      </c>
      <c r="E94">
        <v>9281</v>
      </c>
      <c r="F94">
        <v>7833</v>
      </c>
      <c r="G94">
        <v>13395</v>
      </c>
    </row>
    <row r="95" spans="1:7">
      <c r="A95" t="s">
        <v>283</v>
      </c>
      <c r="B95" t="s">
        <v>990</v>
      </c>
      <c r="C95">
        <v>6189003</v>
      </c>
      <c r="D95">
        <v>756130</v>
      </c>
      <c r="E95">
        <v>17799</v>
      </c>
      <c r="F95">
        <v>15518</v>
      </c>
      <c r="G95">
        <v>30935</v>
      </c>
    </row>
    <row r="96" spans="1:7">
      <c r="A96" t="s">
        <v>285</v>
      </c>
      <c r="B96" t="s">
        <v>991</v>
      </c>
      <c r="C96">
        <v>80454</v>
      </c>
      <c r="D96">
        <v>31050</v>
      </c>
      <c r="E96">
        <v>4273</v>
      </c>
      <c r="F96">
        <v>3794</v>
      </c>
      <c r="G96">
        <v>5912</v>
      </c>
    </row>
    <row r="97" spans="1:7">
      <c r="A97" t="s">
        <v>287</v>
      </c>
      <c r="B97" t="s">
        <v>992</v>
      </c>
      <c r="C97">
        <v>5675842</v>
      </c>
      <c r="D97">
        <v>623275</v>
      </c>
      <c r="E97">
        <v>14818</v>
      </c>
      <c r="F97">
        <v>13275</v>
      </c>
      <c r="G97">
        <v>27344</v>
      </c>
    </row>
    <row r="98" spans="1:7">
      <c r="A98" t="s">
        <v>289</v>
      </c>
      <c r="B98" t="s">
        <v>993</v>
      </c>
      <c r="C98">
        <v>79002</v>
      </c>
      <c r="D98">
        <v>27780</v>
      </c>
      <c r="E98">
        <v>3704</v>
      </c>
      <c r="F98">
        <v>3434</v>
      </c>
      <c r="G98">
        <v>5643</v>
      </c>
    </row>
    <row r="99" spans="1:7">
      <c r="A99" t="s">
        <v>291</v>
      </c>
      <c r="B99" t="s">
        <v>994</v>
      </c>
      <c r="C99">
        <v>1144092</v>
      </c>
      <c r="D99">
        <v>103283</v>
      </c>
      <c r="E99">
        <v>2271</v>
      </c>
      <c r="F99">
        <v>2528</v>
      </c>
      <c r="G99">
        <v>7201</v>
      </c>
    </row>
    <row r="100" spans="1:7">
      <c r="A100" t="s">
        <v>293</v>
      </c>
      <c r="B100" t="s">
        <v>995</v>
      </c>
      <c r="C100">
        <v>34279</v>
      </c>
      <c r="D100">
        <v>11172</v>
      </c>
      <c r="E100">
        <v>1248</v>
      </c>
      <c r="F100">
        <v>1211</v>
      </c>
      <c r="G100">
        <v>3025</v>
      </c>
    </row>
    <row r="101" spans="1:7">
      <c r="A101" t="s">
        <v>295</v>
      </c>
      <c r="B101" t="s">
        <v>996</v>
      </c>
      <c r="C101">
        <v>265312</v>
      </c>
      <c r="D101">
        <v>19771</v>
      </c>
      <c r="E101">
        <v>244</v>
      </c>
      <c r="F101">
        <v>412</v>
      </c>
      <c r="G101">
        <v>999</v>
      </c>
    </row>
    <row r="102" spans="1:7">
      <c r="A102" t="s">
        <v>297</v>
      </c>
      <c r="B102" t="s">
        <v>997</v>
      </c>
      <c r="C102">
        <v>14705</v>
      </c>
      <c r="D102">
        <v>4177</v>
      </c>
      <c r="E102">
        <v>219</v>
      </c>
      <c r="F102">
        <v>402</v>
      </c>
      <c r="G102">
        <v>597</v>
      </c>
    </row>
    <row r="103" spans="1:7">
      <c r="A103" t="s">
        <v>299</v>
      </c>
      <c r="B103" t="s">
        <v>998</v>
      </c>
      <c r="C103">
        <v>65262</v>
      </c>
      <c r="D103">
        <v>6341</v>
      </c>
      <c r="E103">
        <v>0</v>
      </c>
      <c r="F103">
        <v>0</v>
      </c>
      <c r="G103">
        <v>23</v>
      </c>
    </row>
    <row r="104" spans="1:7">
      <c r="A104" t="s">
        <v>301</v>
      </c>
      <c r="B104" t="s">
        <v>999</v>
      </c>
      <c r="C104">
        <v>8983</v>
      </c>
      <c r="D104">
        <v>2766</v>
      </c>
      <c r="E104">
        <v>234</v>
      </c>
      <c r="F104">
        <v>234</v>
      </c>
      <c r="G104">
        <v>38</v>
      </c>
    </row>
    <row r="105" spans="1:7">
      <c r="A105" t="s">
        <v>303</v>
      </c>
      <c r="B105" t="s">
        <v>1000</v>
      </c>
      <c r="C105">
        <v>4503764</v>
      </c>
      <c r="D105">
        <v>510845</v>
      </c>
      <c r="E105">
        <v>12695</v>
      </c>
      <c r="F105">
        <v>10546</v>
      </c>
      <c r="G105">
        <v>22020</v>
      </c>
    </row>
    <row r="106" spans="1:7">
      <c r="A106" t="s">
        <v>305</v>
      </c>
      <c r="B106" t="s">
        <v>1001</v>
      </c>
      <c r="C106">
        <v>66967</v>
      </c>
      <c r="D106">
        <v>25024</v>
      </c>
      <c r="E106">
        <v>3627</v>
      </c>
      <c r="F106">
        <v>3234</v>
      </c>
      <c r="G106">
        <v>5274</v>
      </c>
    </row>
    <row r="107" spans="1:7">
      <c r="A107" t="s">
        <v>307</v>
      </c>
      <c r="B107" t="s">
        <v>1002</v>
      </c>
      <c r="C107">
        <v>513161</v>
      </c>
      <c r="D107">
        <v>132855</v>
      </c>
      <c r="E107">
        <v>2981</v>
      </c>
      <c r="F107">
        <v>2243</v>
      </c>
      <c r="G107">
        <v>3591</v>
      </c>
    </row>
    <row r="108" spans="1:7">
      <c r="A108" t="s">
        <v>309</v>
      </c>
      <c r="B108" t="s">
        <v>1003</v>
      </c>
      <c r="C108">
        <v>20380</v>
      </c>
      <c r="D108">
        <v>10584</v>
      </c>
      <c r="E108">
        <v>1943</v>
      </c>
      <c r="F108">
        <v>1336</v>
      </c>
      <c r="G108">
        <v>1961</v>
      </c>
    </row>
    <row r="109" spans="1:7">
      <c r="A109" t="s">
        <v>311</v>
      </c>
      <c r="B109" t="s">
        <v>1004</v>
      </c>
      <c r="C109">
        <v>9907906</v>
      </c>
      <c r="D109">
        <v>1028437</v>
      </c>
      <c r="E109">
        <v>39185</v>
      </c>
      <c r="F109">
        <v>34584</v>
      </c>
      <c r="G109">
        <v>59097</v>
      </c>
    </row>
    <row r="110" spans="1:7">
      <c r="A110" t="s">
        <v>313</v>
      </c>
      <c r="B110" t="s">
        <v>1005</v>
      </c>
      <c r="C110">
        <v>87350</v>
      </c>
      <c r="D110">
        <v>30373</v>
      </c>
      <c r="E110">
        <v>5626</v>
      </c>
      <c r="F110">
        <v>4763</v>
      </c>
      <c r="G110">
        <v>7584</v>
      </c>
    </row>
    <row r="111" spans="1:7">
      <c r="A111" t="s">
        <v>315</v>
      </c>
      <c r="B111" t="s">
        <v>1006</v>
      </c>
      <c r="C111">
        <v>7418767</v>
      </c>
      <c r="D111">
        <v>559297</v>
      </c>
      <c r="E111">
        <v>21484</v>
      </c>
      <c r="F111">
        <v>19530</v>
      </c>
      <c r="G111">
        <v>36660</v>
      </c>
    </row>
    <row r="112" spans="1:7">
      <c r="A112" t="s">
        <v>317</v>
      </c>
      <c r="B112" t="s">
        <v>1007</v>
      </c>
      <c r="C112">
        <v>71775</v>
      </c>
      <c r="D112">
        <v>19197</v>
      </c>
      <c r="E112">
        <v>3543</v>
      </c>
      <c r="F112">
        <v>3247</v>
      </c>
      <c r="G112">
        <v>5140</v>
      </c>
    </row>
    <row r="113" spans="1:7">
      <c r="A113" t="s">
        <v>319</v>
      </c>
      <c r="B113" t="s">
        <v>1008</v>
      </c>
      <c r="C113">
        <v>2626232</v>
      </c>
      <c r="D113">
        <v>280873</v>
      </c>
      <c r="E113">
        <v>11173</v>
      </c>
      <c r="F113">
        <v>10803</v>
      </c>
      <c r="G113">
        <v>19856</v>
      </c>
    </row>
    <row r="114" spans="1:7">
      <c r="A114" t="s">
        <v>321</v>
      </c>
      <c r="B114" t="s">
        <v>1009</v>
      </c>
      <c r="C114">
        <v>42861</v>
      </c>
      <c r="D114">
        <v>13276</v>
      </c>
      <c r="E114">
        <v>2802</v>
      </c>
      <c r="F114">
        <v>2811</v>
      </c>
      <c r="G114">
        <v>3871</v>
      </c>
    </row>
    <row r="115" spans="1:7">
      <c r="A115" t="s">
        <v>323</v>
      </c>
      <c r="B115" t="s">
        <v>1010</v>
      </c>
      <c r="C115">
        <v>1009526</v>
      </c>
      <c r="D115">
        <v>96176</v>
      </c>
      <c r="E115">
        <v>4586</v>
      </c>
      <c r="F115">
        <v>4105</v>
      </c>
      <c r="G115">
        <v>6996</v>
      </c>
    </row>
    <row r="116" spans="1:7">
      <c r="A116" t="s">
        <v>325</v>
      </c>
      <c r="B116" t="s">
        <v>1011</v>
      </c>
      <c r="C116">
        <v>17707</v>
      </c>
      <c r="D116">
        <v>8227</v>
      </c>
      <c r="E116">
        <v>1628</v>
      </c>
      <c r="F116">
        <v>1561</v>
      </c>
      <c r="G116">
        <v>1715</v>
      </c>
    </row>
    <row r="117" spans="1:7">
      <c r="A117" t="s">
        <v>327</v>
      </c>
      <c r="B117" t="s">
        <v>1012</v>
      </c>
      <c r="C117">
        <v>961110</v>
      </c>
      <c r="D117">
        <v>61810</v>
      </c>
      <c r="E117">
        <v>2249</v>
      </c>
      <c r="F117">
        <v>1995</v>
      </c>
      <c r="G117">
        <v>3486</v>
      </c>
    </row>
    <row r="118" spans="1:7">
      <c r="A118" t="s">
        <v>329</v>
      </c>
      <c r="B118" t="s">
        <v>1013</v>
      </c>
      <c r="C118">
        <v>20283</v>
      </c>
      <c r="D118">
        <v>4447</v>
      </c>
      <c r="E118">
        <v>991</v>
      </c>
      <c r="F118">
        <v>941</v>
      </c>
      <c r="G118">
        <v>1228</v>
      </c>
    </row>
    <row r="119" spans="1:7">
      <c r="A119" t="s">
        <v>331</v>
      </c>
      <c r="B119" t="s">
        <v>1014</v>
      </c>
      <c r="C119">
        <v>3714279</v>
      </c>
      <c r="D119">
        <v>169832</v>
      </c>
      <c r="E119">
        <v>5474</v>
      </c>
      <c r="F119">
        <v>4203</v>
      </c>
      <c r="G119">
        <v>9615</v>
      </c>
    </row>
    <row r="120" spans="1:7">
      <c r="A120" t="s">
        <v>333</v>
      </c>
      <c r="B120" t="s">
        <v>1015</v>
      </c>
      <c r="C120">
        <v>45421</v>
      </c>
      <c r="D120">
        <v>10264</v>
      </c>
      <c r="E120">
        <v>1690</v>
      </c>
      <c r="F120">
        <v>1409</v>
      </c>
      <c r="G120">
        <v>2855</v>
      </c>
    </row>
    <row r="121" spans="1:7">
      <c r="A121" t="s">
        <v>335</v>
      </c>
      <c r="B121" t="s">
        <v>1016</v>
      </c>
      <c r="C121">
        <v>2489139</v>
      </c>
      <c r="D121">
        <v>469140</v>
      </c>
      <c r="E121">
        <v>17701</v>
      </c>
      <c r="F121">
        <v>15054</v>
      </c>
      <c r="G121">
        <v>22437</v>
      </c>
    </row>
    <row r="122" spans="1:7">
      <c r="A122" t="s">
        <v>337</v>
      </c>
      <c r="B122" t="s">
        <v>1017</v>
      </c>
      <c r="C122">
        <v>38708</v>
      </c>
      <c r="D122">
        <v>20217</v>
      </c>
      <c r="E122">
        <v>4262</v>
      </c>
      <c r="F122">
        <v>3622</v>
      </c>
      <c r="G122">
        <v>4809</v>
      </c>
    </row>
    <row r="123" spans="1:7">
      <c r="A123" t="s">
        <v>339</v>
      </c>
      <c r="B123" t="s">
        <v>1018</v>
      </c>
      <c r="C123">
        <v>3302583</v>
      </c>
      <c r="D123">
        <v>251520</v>
      </c>
      <c r="E123">
        <v>4724</v>
      </c>
      <c r="F123">
        <v>3917</v>
      </c>
      <c r="G123">
        <v>12051</v>
      </c>
    </row>
    <row r="124" spans="1:7">
      <c r="A124" t="s">
        <v>341</v>
      </c>
      <c r="B124" t="s">
        <v>1019</v>
      </c>
      <c r="C124">
        <v>38117</v>
      </c>
      <c r="D124">
        <v>10400</v>
      </c>
      <c r="E124">
        <v>1598</v>
      </c>
      <c r="F124">
        <v>1478</v>
      </c>
      <c r="G124">
        <v>2793</v>
      </c>
    </row>
    <row r="125" spans="1:7">
      <c r="A125" t="s">
        <v>343</v>
      </c>
      <c r="B125" t="s">
        <v>1020</v>
      </c>
      <c r="C125">
        <v>3268644</v>
      </c>
      <c r="D125">
        <v>245224</v>
      </c>
      <c r="E125">
        <v>4660</v>
      </c>
      <c r="F125">
        <v>3917</v>
      </c>
      <c r="G125">
        <v>11987</v>
      </c>
    </row>
    <row r="126" spans="1:7">
      <c r="A126" t="s">
        <v>345</v>
      </c>
      <c r="B126" t="s">
        <v>1021</v>
      </c>
      <c r="C126">
        <v>37949</v>
      </c>
      <c r="D126">
        <v>9953</v>
      </c>
      <c r="E126">
        <v>1577</v>
      </c>
      <c r="F126">
        <v>1478</v>
      </c>
      <c r="G126">
        <v>2772</v>
      </c>
    </row>
    <row r="127" spans="1:7">
      <c r="A127" t="s">
        <v>347</v>
      </c>
      <c r="B127" t="s">
        <v>1022</v>
      </c>
      <c r="C127">
        <v>444738</v>
      </c>
      <c r="D127">
        <v>30576</v>
      </c>
      <c r="E127">
        <v>762</v>
      </c>
      <c r="F127">
        <v>742</v>
      </c>
      <c r="G127">
        <v>2801</v>
      </c>
    </row>
    <row r="128" spans="1:7">
      <c r="A128" t="s">
        <v>349</v>
      </c>
      <c r="B128" t="s">
        <v>1023</v>
      </c>
      <c r="C128">
        <v>12465</v>
      </c>
      <c r="D128">
        <v>3409</v>
      </c>
      <c r="E128">
        <v>513</v>
      </c>
      <c r="F128">
        <v>493</v>
      </c>
      <c r="G128">
        <v>1058</v>
      </c>
    </row>
    <row r="129" spans="1:7">
      <c r="A129" t="s">
        <v>351</v>
      </c>
      <c r="B129" t="s">
        <v>1024</v>
      </c>
      <c r="C129">
        <v>858508</v>
      </c>
      <c r="D129">
        <v>51070</v>
      </c>
      <c r="E129">
        <v>653</v>
      </c>
      <c r="F129">
        <v>450</v>
      </c>
      <c r="G129">
        <v>1836</v>
      </c>
    </row>
    <row r="130" spans="1:7">
      <c r="A130" t="s">
        <v>353</v>
      </c>
      <c r="B130" t="s">
        <v>1025</v>
      </c>
      <c r="C130">
        <v>17803</v>
      </c>
      <c r="D130">
        <v>4369</v>
      </c>
      <c r="E130">
        <v>504</v>
      </c>
      <c r="F130">
        <v>474</v>
      </c>
      <c r="G130">
        <v>728</v>
      </c>
    </row>
    <row r="131" spans="1:7">
      <c r="A131" t="s">
        <v>355</v>
      </c>
      <c r="B131" t="s">
        <v>1026</v>
      </c>
      <c r="C131">
        <v>3225965</v>
      </c>
      <c r="D131">
        <v>240200</v>
      </c>
      <c r="E131">
        <v>4501</v>
      </c>
      <c r="F131">
        <v>3819</v>
      </c>
      <c r="G131">
        <v>11828</v>
      </c>
    </row>
    <row r="132" spans="1:7">
      <c r="A132" t="s">
        <v>357</v>
      </c>
      <c r="B132" t="s">
        <v>1027</v>
      </c>
      <c r="C132">
        <v>37687</v>
      </c>
      <c r="D132">
        <v>9839</v>
      </c>
      <c r="E132">
        <v>1543</v>
      </c>
      <c r="F132">
        <v>1456</v>
      </c>
      <c r="G132">
        <v>2750</v>
      </c>
    </row>
    <row r="133" spans="1:7">
      <c r="A133" t="s">
        <v>359</v>
      </c>
      <c r="B133" t="s">
        <v>1028</v>
      </c>
      <c r="C133">
        <v>1028336</v>
      </c>
      <c r="D133">
        <v>65502</v>
      </c>
      <c r="E133">
        <v>948</v>
      </c>
      <c r="F133">
        <v>755</v>
      </c>
      <c r="G133">
        <v>3164</v>
      </c>
    </row>
    <row r="134" spans="1:7">
      <c r="A134" t="s">
        <v>361</v>
      </c>
      <c r="B134" t="s">
        <v>1029</v>
      </c>
      <c r="C134">
        <v>17249</v>
      </c>
      <c r="D134">
        <v>4642</v>
      </c>
      <c r="E134">
        <v>593</v>
      </c>
      <c r="F134">
        <v>496</v>
      </c>
      <c r="G134">
        <v>1591</v>
      </c>
    </row>
    <row r="135" spans="1:7">
      <c r="A135" t="s">
        <v>363</v>
      </c>
      <c r="B135" t="s">
        <v>1030</v>
      </c>
      <c r="C135">
        <v>33939</v>
      </c>
      <c r="D135">
        <v>6296</v>
      </c>
      <c r="E135">
        <v>64</v>
      </c>
      <c r="F135">
        <v>0</v>
      </c>
      <c r="G135">
        <v>64</v>
      </c>
    </row>
    <row r="136" spans="1:7">
      <c r="A136" t="s">
        <v>365</v>
      </c>
      <c r="B136" t="s">
        <v>1031</v>
      </c>
      <c r="C136">
        <v>3736</v>
      </c>
      <c r="D136">
        <v>1652</v>
      </c>
      <c r="E136">
        <v>109</v>
      </c>
      <c r="F136">
        <v>234</v>
      </c>
      <c r="G136">
        <v>109</v>
      </c>
    </row>
    <row r="137" spans="1:7">
      <c r="A137" t="s">
        <v>367</v>
      </c>
      <c r="B137" t="s">
        <v>1032</v>
      </c>
      <c r="C137">
        <v>6208234</v>
      </c>
      <c r="D137">
        <v>626485</v>
      </c>
      <c r="E137">
        <v>14540</v>
      </c>
      <c r="F137">
        <v>12943</v>
      </c>
      <c r="G137">
        <v>21626</v>
      </c>
    </row>
    <row r="138" spans="1:7">
      <c r="A138" t="s">
        <v>369</v>
      </c>
      <c r="B138" t="s">
        <v>1033</v>
      </c>
      <c r="C138">
        <v>79144</v>
      </c>
      <c r="D138">
        <v>33294</v>
      </c>
      <c r="E138">
        <v>5661</v>
      </c>
      <c r="F138">
        <v>5374</v>
      </c>
      <c r="G138">
        <v>6673</v>
      </c>
    </row>
    <row r="139" spans="1:7">
      <c r="A139" t="s">
        <v>371</v>
      </c>
      <c r="B139" t="s">
        <v>1034</v>
      </c>
      <c r="C139">
        <v>2022319</v>
      </c>
      <c r="D139">
        <v>224667</v>
      </c>
      <c r="E139">
        <v>3993</v>
      </c>
      <c r="F139">
        <v>3714</v>
      </c>
      <c r="G139">
        <v>5863</v>
      </c>
    </row>
    <row r="140" spans="1:7">
      <c r="A140" t="s">
        <v>373</v>
      </c>
      <c r="B140" t="s">
        <v>1035</v>
      </c>
      <c r="C140">
        <v>39792</v>
      </c>
      <c r="D140">
        <v>18028</v>
      </c>
      <c r="E140">
        <v>2709</v>
      </c>
      <c r="F140">
        <v>2663</v>
      </c>
      <c r="G140">
        <v>3157</v>
      </c>
    </row>
    <row r="141" spans="1:7">
      <c r="A141" t="s">
        <v>375</v>
      </c>
      <c r="B141" t="s">
        <v>1036</v>
      </c>
      <c r="C141">
        <v>1872235</v>
      </c>
      <c r="D141">
        <v>189374</v>
      </c>
      <c r="E141">
        <v>3481</v>
      </c>
      <c r="F141">
        <v>3286</v>
      </c>
      <c r="G141">
        <v>4753</v>
      </c>
    </row>
    <row r="142" spans="1:7">
      <c r="A142" t="s">
        <v>377</v>
      </c>
      <c r="B142" t="s">
        <v>1037</v>
      </c>
      <c r="C142">
        <v>37166</v>
      </c>
      <c r="D142">
        <v>17593</v>
      </c>
      <c r="E142">
        <v>2678</v>
      </c>
      <c r="F142">
        <v>2627</v>
      </c>
      <c r="G142">
        <v>2894</v>
      </c>
    </row>
    <row r="143" spans="1:7">
      <c r="A143" t="s">
        <v>379</v>
      </c>
      <c r="B143" t="s">
        <v>1038</v>
      </c>
      <c r="C143">
        <v>494942</v>
      </c>
      <c r="D143">
        <v>49975</v>
      </c>
      <c r="E143">
        <v>378</v>
      </c>
      <c r="F143">
        <v>263</v>
      </c>
      <c r="G143">
        <v>799</v>
      </c>
    </row>
    <row r="144" spans="1:7">
      <c r="A144" t="s">
        <v>381</v>
      </c>
      <c r="B144" t="s">
        <v>1039</v>
      </c>
      <c r="C144">
        <v>20978</v>
      </c>
      <c r="D144">
        <v>9845</v>
      </c>
      <c r="E144">
        <v>510</v>
      </c>
      <c r="F144">
        <v>443</v>
      </c>
      <c r="G144">
        <v>664</v>
      </c>
    </row>
    <row r="145" spans="1:7">
      <c r="A145" t="s">
        <v>383</v>
      </c>
      <c r="B145" t="s">
        <v>1040</v>
      </c>
      <c r="C145">
        <v>101974</v>
      </c>
      <c r="D145">
        <v>10592</v>
      </c>
      <c r="E145">
        <v>490</v>
      </c>
      <c r="F145">
        <v>490</v>
      </c>
      <c r="G145">
        <v>1245</v>
      </c>
    </row>
    <row r="146" spans="1:7">
      <c r="A146" t="s">
        <v>385</v>
      </c>
      <c r="B146" t="s">
        <v>1041</v>
      </c>
      <c r="C146">
        <v>8523</v>
      </c>
      <c r="D146">
        <v>2935</v>
      </c>
      <c r="E146">
        <v>745</v>
      </c>
      <c r="F146">
        <v>745</v>
      </c>
      <c r="G146">
        <v>1250</v>
      </c>
    </row>
    <row r="147" spans="1:7">
      <c r="A147" t="s">
        <v>387</v>
      </c>
      <c r="B147" t="s">
        <v>1042</v>
      </c>
      <c r="C147">
        <v>18062</v>
      </c>
      <c r="D147">
        <v>1283</v>
      </c>
      <c r="E147">
        <v>0</v>
      </c>
      <c r="F147">
        <v>0</v>
      </c>
      <c r="G147">
        <v>0</v>
      </c>
    </row>
    <row r="148" spans="1:7">
      <c r="A148" t="s">
        <v>389</v>
      </c>
      <c r="B148" t="s">
        <v>1043</v>
      </c>
      <c r="C148">
        <v>4268</v>
      </c>
      <c r="D148">
        <v>774</v>
      </c>
      <c r="E148">
        <v>234</v>
      </c>
      <c r="F148">
        <v>234</v>
      </c>
      <c r="G148">
        <v>234</v>
      </c>
    </row>
    <row r="149" spans="1:7">
      <c r="A149" t="s">
        <v>391</v>
      </c>
      <c r="B149" t="s">
        <v>1044</v>
      </c>
      <c r="C149">
        <v>1368617</v>
      </c>
      <c r="D149">
        <v>134138</v>
      </c>
      <c r="E149">
        <v>3103</v>
      </c>
      <c r="F149">
        <v>3023</v>
      </c>
      <c r="G149">
        <v>3199</v>
      </c>
    </row>
    <row r="150" spans="1:7">
      <c r="A150" t="s">
        <v>393</v>
      </c>
      <c r="B150" t="s">
        <v>1045</v>
      </c>
      <c r="C150">
        <v>33366</v>
      </c>
      <c r="D150">
        <v>14436</v>
      </c>
      <c r="E150">
        <v>2588</v>
      </c>
      <c r="F150">
        <v>2594</v>
      </c>
      <c r="G150">
        <v>2599</v>
      </c>
    </row>
    <row r="151" spans="1:7">
      <c r="A151" t="s">
        <v>395</v>
      </c>
      <c r="B151" t="s">
        <v>1046</v>
      </c>
      <c r="C151">
        <v>150084</v>
      </c>
      <c r="D151">
        <v>35293</v>
      </c>
      <c r="E151">
        <v>512</v>
      </c>
      <c r="F151">
        <v>428</v>
      </c>
      <c r="G151">
        <v>1110</v>
      </c>
    </row>
    <row r="152" spans="1:7">
      <c r="A152" t="s">
        <v>397</v>
      </c>
      <c r="B152" t="s">
        <v>1047</v>
      </c>
      <c r="C152">
        <v>10280</v>
      </c>
      <c r="D152">
        <v>6005</v>
      </c>
      <c r="E152">
        <v>712</v>
      </c>
      <c r="F152">
        <v>712</v>
      </c>
      <c r="G152">
        <v>955</v>
      </c>
    </row>
    <row r="153" spans="1:7">
      <c r="A153" t="s">
        <v>399</v>
      </c>
      <c r="B153" t="s">
        <v>1048</v>
      </c>
      <c r="C153">
        <v>3022419</v>
      </c>
      <c r="D153">
        <v>315350</v>
      </c>
      <c r="E153">
        <v>9279</v>
      </c>
      <c r="F153">
        <v>8178</v>
      </c>
      <c r="G153">
        <v>13695</v>
      </c>
    </row>
    <row r="154" spans="1:7">
      <c r="A154" t="s">
        <v>401</v>
      </c>
      <c r="B154" t="s">
        <v>1049</v>
      </c>
      <c r="C154">
        <v>41000</v>
      </c>
      <c r="D154">
        <v>16920</v>
      </c>
      <c r="E154">
        <v>3476</v>
      </c>
      <c r="F154">
        <v>3277</v>
      </c>
      <c r="G154">
        <v>4141</v>
      </c>
    </row>
    <row r="155" spans="1:7">
      <c r="A155" t="s">
        <v>403</v>
      </c>
      <c r="B155" t="s">
        <v>1050</v>
      </c>
      <c r="C155">
        <v>2283359</v>
      </c>
      <c r="D155">
        <v>173902</v>
      </c>
      <c r="E155">
        <v>6427</v>
      </c>
      <c r="F155">
        <v>5521</v>
      </c>
      <c r="G155">
        <v>8967</v>
      </c>
    </row>
    <row r="156" spans="1:7">
      <c r="A156" t="s">
        <v>405</v>
      </c>
      <c r="B156" t="s">
        <v>1051</v>
      </c>
      <c r="C156">
        <v>36476</v>
      </c>
      <c r="D156">
        <v>11842</v>
      </c>
      <c r="E156">
        <v>2782</v>
      </c>
      <c r="F156">
        <v>2653</v>
      </c>
      <c r="G156">
        <v>3073</v>
      </c>
    </row>
    <row r="157" spans="1:7">
      <c r="A157" t="s">
        <v>407</v>
      </c>
      <c r="B157" t="s">
        <v>1052</v>
      </c>
      <c r="C157">
        <v>934177</v>
      </c>
      <c r="D157">
        <v>94114</v>
      </c>
      <c r="E157">
        <v>2974</v>
      </c>
      <c r="F157">
        <v>2507</v>
      </c>
      <c r="G157">
        <v>4736</v>
      </c>
    </row>
    <row r="158" spans="1:7">
      <c r="A158" t="s">
        <v>409</v>
      </c>
      <c r="B158" t="s">
        <v>1053</v>
      </c>
      <c r="C158">
        <v>21820</v>
      </c>
      <c r="D158">
        <v>8354</v>
      </c>
      <c r="E158">
        <v>1346</v>
      </c>
      <c r="F158">
        <v>1193</v>
      </c>
      <c r="G158">
        <v>1650</v>
      </c>
    </row>
    <row r="159" spans="1:7">
      <c r="A159" t="s">
        <v>411</v>
      </c>
      <c r="B159" t="s">
        <v>1054</v>
      </c>
      <c r="C159">
        <v>331322</v>
      </c>
      <c r="D159">
        <v>32437</v>
      </c>
      <c r="E159">
        <v>1861</v>
      </c>
      <c r="F159">
        <v>1617</v>
      </c>
      <c r="G159">
        <v>2389</v>
      </c>
    </row>
    <row r="160" spans="1:7">
      <c r="A160" t="s">
        <v>413</v>
      </c>
      <c r="B160" t="s">
        <v>1055</v>
      </c>
      <c r="C160">
        <v>13618</v>
      </c>
      <c r="D160">
        <v>5272</v>
      </c>
      <c r="E160">
        <v>1056</v>
      </c>
      <c r="F160">
        <v>995</v>
      </c>
      <c r="G160">
        <v>1210</v>
      </c>
    </row>
    <row r="161" spans="1:7">
      <c r="A161" t="s">
        <v>415</v>
      </c>
      <c r="B161" t="s">
        <v>1056</v>
      </c>
      <c r="C161">
        <v>239086</v>
      </c>
      <c r="D161">
        <v>16702</v>
      </c>
      <c r="E161">
        <v>867</v>
      </c>
      <c r="F161">
        <v>789</v>
      </c>
      <c r="G161">
        <v>949</v>
      </c>
    </row>
    <row r="162" spans="1:7">
      <c r="A162" t="s">
        <v>417</v>
      </c>
      <c r="B162" t="s">
        <v>1057</v>
      </c>
      <c r="C162">
        <v>9471</v>
      </c>
      <c r="D162">
        <v>2901</v>
      </c>
      <c r="E162">
        <v>801</v>
      </c>
      <c r="F162">
        <v>787</v>
      </c>
      <c r="G162">
        <v>805</v>
      </c>
    </row>
    <row r="163" spans="1:7">
      <c r="A163" t="s">
        <v>419</v>
      </c>
      <c r="B163" t="s">
        <v>1058</v>
      </c>
      <c r="C163">
        <v>1014587</v>
      </c>
      <c r="D163">
        <v>44346</v>
      </c>
      <c r="E163">
        <v>1948</v>
      </c>
      <c r="F163">
        <v>1718</v>
      </c>
      <c r="G163">
        <v>2164</v>
      </c>
    </row>
    <row r="164" spans="1:7">
      <c r="A164" t="s">
        <v>421</v>
      </c>
      <c r="B164" t="s">
        <v>1059</v>
      </c>
      <c r="C164">
        <v>23554</v>
      </c>
      <c r="D164">
        <v>5811</v>
      </c>
      <c r="E164">
        <v>1713</v>
      </c>
      <c r="F164">
        <v>1690</v>
      </c>
      <c r="G164">
        <v>1734</v>
      </c>
    </row>
    <row r="165" spans="1:7">
      <c r="A165" t="s">
        <v>423</v>
      </c>
      <c r="B165" t="s">
        <v>1060</v>
      </c>
      <c r="C165">
        <v>739060</v>
      </c>
      <c r="D165">
        <v>141448</v>
      </c>
      <c r="E165">
        <v>2852</v>
      </c>
      <c r="F165">
        <v>2657</v>
      </c>
      <c r="G165">
        <v>4728</v>
      </c>
    </row>
    <row r="166" spans="1:7">
      <c r="A166" t="s">
        <v>425</v>
      </c>
      <c r="B166" t="s">
        <v>1061</v>
      </c>
      <c r="C166">
        <v>20264</v>
      </c>
      <c r="D166">
        <v>10589</v>
      </c>
      <c r="E166">
        <v>1805</v>
      </c>
      <c r="F166">
        <v>1717</v>
      </c>
      <c r="G166">
        <v>2077</v>
      </c>
    </row>
    <row r="167" spans="1:7">
      <c r="A167" t="s">
        <v>427</v>
      </c>
      <c r="B167" t="s">
        <v>1062</v>
      </c>
      <c r="C167">
        <v>1163496</v>
      </c>
      <c r="D167">
        <v>86468</v>
      </c>
      <c r="E167">
        <v>1268</v>
      </c>
      <c r="F167">
        <v>1051</v>
      </c>
      <c r="G167">
        <v>2068</v>
      </c>
    </row>
    <row r="168" spans="1:7">
      <c r="A168" t="s">
        <v>429</v>
      </c>
      <c r="B168" t="s">
        <v>1063</v>
      </c>
      <c r="C168">
        <v>21830</v>
      </c>
      <c r="D168">
        <v>6223</v>
      </c>
      <c r="E168">
        <v>641</v>
      </c>
      <c r="F168">
        <v>612</v>
      </c>
      <c r="G168">
        <v>809</v>
      </c>
    </row>
    <row r="169" spans="1:7">
      <c r="A169" t="s">
        <v>431</v>
      </c>
      <c r="B169" t="s">
        <v>1064</v>
      </c>
      <c r="C169">
        <v>1153216</v>
      </c>
      <c r="D169">
        <v>84679</v>
      </c>
      <c r="E169">
        <v>1268</v>
      </c>
      <c r="F169">
        <v>1051</v>
      </c>
      <c r="G169">
        <v>2068</v>
      </c>
    </row>
    <row r="170" spans="1:7">
      <c r="A170" t="s">
        <v>433</v>
      </c>
      <c r="B170" t="s">
        <v>1065</v>
      </c>
      <c r="C170">
        <v>21277</v>
      </c>
      <c r="D170">
        <v>6237</v>
      </c>
      <c r="E170">
        <v>641</v>
      </c>
      <c r="F170">
        <v>612</v>
      </c>
      <c r="G170">
        <v>809</v>
      </c>
    </row>
    <row r="171" spans="1:7">
      <c r="A171" t="s">
        <v>435</v>
      </c>
      <c r="B171" t="s">
        <v>1066</v>
      </c>
      <c r="C171">
        <v>179599</v>
      </c>
      <c r="D171">
        <v>11299</v>
      </c>
      <c r="E171">
        <v>312</v>
      </c>
      <c r="F171">
        <v>359</v>
      </c>
      <c r="G171">
        <v>710</v>
      </c>
    </row>
    <row r="172" spans="1:7">
      <c r="A172" t="s">
        <v>437</v>
      </c>
      <c r="B172" t="s">
        <v>1067</v>
      </c>
      <c r="C172">
        <v>7506</v>
      </c>
      <c r="D172">
        <v>1834</v>
      </c>
      <c r="E172">
        <v>241</v>
      </c>
      <c r="F172">
        <v>216</v>
      </c>
      <c r="G172">
        <v>405</v>
      </c>
    </row>
    <row r="173" spans="1:7">
      <c r="A173" t="s">
        <v>439</v>
      </c>
      <c r="B173" t="s">
        <v>1068</v>
      </c>
      <c r="C173">
        <v>334748</v>
      </c>
      <c r="D173">
        <v>16696</v>
      </c>
      <c r="E173">
        <v>307</v>
      </c>
      <c r="F173">
        <v>198</v>
      </c>
      <c r="G173">
        <v>589</v>
      </c>
    </row>
    <row r="174" spans="1:7">
      <c r="A174" t="s">
        <v>441</v>
      </c>
      <c r="B174" t="s">
        <v>1069</v>
      </c>
      <c r="C174">
        <v>9404</v>
      </c>
      <c r="D174">
        <v>2579</v>
      </c>
      <c r="E174">
        <v>354</v>
      </c>
      <c r="F174">
        <v>332</v>
      </c>
      <c r="G174">
        <v>436</v>
      </c>
    </row>
    <row r="175" spans="1:7">
      <c r="A175" t="s">
        <v>443</v>
      </c>
      <c r="B175" t="s">
        <v>1070</v>
      </c>
      <c r="C175">
        <v>1136354</v>
      </c>
      <c r="D175">
        <v>82431</v>
      </c>
      <c r="E175">
        <v>1268</v>
      </c>
      <c r="F175">
        <v>965</v>
      </c>
      <c r="G175">
        <v>1982</v>
      </c>
    </row>
    <row r="176" spans="1:7">
      <c r="A176" t="s">
        <v>445</v>
      </c>
      <c r="B176" t="s">
        <v>1071</v>
      </c>
      <c r="C176">
        <v>21125</v>
      </c>
      <c r="D176">
        <v>5908</v>
      </c>
      <c r="E176">
        <v>641</v>
      </c>
      <c r="F176">
        <v>608</v>
      </c>
      <c r="G176">
        <v>809</v>
      </c>
    </row>
    <row r="177" spans="1:7">
      <c r="A177" t="s">
        <v>447</v>
      </c>
      <c r="B177" t="s">
        <v>1072</v>
      </c>
      <c r="C177">
        <v>281100</v>
      </c>
      <c r="D177">
        <v>17771</v>
      </c>
      <c r="E177">
        <v>540</v>
      </c>
      <c r="F177">
        <v>460</v>
      </c>
      <c r="G177">
        <v>691</v>
      </c>
    </row>
    <row r="178" spans="1:7">
      <c r="A178" t="s">
        <v>449</v>
      </c>
      <c r="B178" t="s">
        <v>1073</v>
      </c>
      <c r="C178">
        <v>11493</v>
      </c>
      <c r="D178">
        <v>2441</v>
      </c>
      <c r="E178">
        <v>484</v>
      </c>
      <c r="F178">
        <v>461</v>
      </c>
      <c r="G178">
        <v>564</v>
      </c>
    </row>
    <row r="179" spans="1:7">
      <c r="A179" t="s">
        <v>451</v>
      </c>
      <c r="B179" t="s">
        <v>1074</v>
      </c>
      <c r="C179">
        <v>10280</v>
      </c>
      <c r="D179">
        <v>1789</v>
      </c>
      <c r="E179">
        <v>0</v>
      </c>
      <c r="F179">
        <v>0</v>
      </c>
      <c r="G179">
        <v>0</v>
      </c>
    </row>
    <row r="180" spans="1:7">
      <c r="A180" t="s">
        <v>453</v>
      </c>
      <c r="B180" t="s">
        <v>1075</v>
      </c>
      <c r="C180">
        <v>2006</v>
      </c>
      <c r="D180">
        <v>1031</v>
      </c>
      <c r="E180">
        <v>234</v>
      </c>
      <c r="F180">
        <v>234</v>
      </c>
      <c r="G180">
        <v>234</v>
      </c>
    </row>
    <row r="181" spans="1:7">
      <c r="A181" t="s">
        <v>455</v>
      </c>
      <c r="B181" t="s">
        <v>1076</v>
      </c>
      <c r="C181">
        <v>27434900</v>
      </c>
      <c r="D181">
        <v>2697045</v>
      </c>
      <c r="E181">
        <v>100947</v>
      </c>
      <c r="F181">
        <v>77874</v>
      </c>
      <c r="G181">
        <v>171438</v>
      </c>
    </row>
    <row r="182" spans="1:7">
      <c r="A182" t="s">
        <v>457</v>
      </c>
      <c r="B182" t="s">
        <v>1077</v>
      </c>
      <c r="C182">
        <v>197061</v>
      </c>
      <c r="D182">
        <v>69058</v>
      </c>
      <c r="E182">
        <v>12692</v>
      </c>
      <c r="F182">
        <v>9169</v>
      </c>
      <c r="G182">
        <v>16989</v>
      </c>
    </row>
    <row r="183" spans="1:7">
      <c r="A183" t="s">
        <v>459</v>
      </c>
      <c r="B183" t="s">
        <v>1078</v>
      </c>
      <c r="C183">
        <v>7748805</v>
      </c>
      <c r="D183">
        <v>841615</v>
      </c>
      <c r="E183">
        <v>25979</v>
      </c>
      <c r="F183">
        <v>18341</v>
      </c>
      <c r="G183">
        <v>48577</v>
      </c>
    </row>
    <row r="184" spans="1:7">
      <c r="A184" t="s">
        <v>461</v>
      </c>
      <c r="B184" t="s">
        <v>1079</v>
      </c>
      <c r="C184">
        <v>89958</v>
      </c>
      <c r="D184">
        <v>31939</v>
      </c>
      <c r="E184">
        <v>5298</v>
      </c>
      <c r="F184">
        <v>4178</v>
      </c>
      <c r="G184">
        <v>7457</v>
      </c>
    </row>
    <row r="185" spans="1:7">
      <c r="A185" t="s">
        <v>463</v>
      </c>
      <c r="B185" t="s">
        <v>1080</v>
      </c>
      <c r="C185">
        <v>7119191</v>
      </c>
      <c r="D185">
        <v>686957</v>
      </c>
      <c r="E185">
        <v>19714</v>
      </c>
      <c r="F185">
        <v>14946</v>
      </c>
      <c r="G185">
        <v>38172</v>
      </c>
    </row>
    <row r="186" spans="1:7">
      <c r="A186" t="s">
        <v>465</v>
      </c>
      <c r="B186" t="s">
        <v>1081</v>
      </c>
      <c r="C186">
        <v>84258</v>
      </c>
      <c r="D186">
        <v>27862</v>
      </c>
      <c r="E186">
        <v>4230</v>
      </c>
      <c r="F186">
        <v>3649</v>
      </c>
      <c r="G186">
        <v>6442</v>
      </c>
    </row>
    <row r="187" spans="1:7">
      <c r="A187" t="s">
        <v>467</v>
      </c>
      <c r="B187" t="s">
        <v>1082</v>
      </c>
      <c r="C187">
        <v>2804780</v>
      </c>
      <c r="D187">
        <v>272690</v>
      </c>
      <c r="E187">
        <v>4631</v>
      </c>
      <c r="F187">
        <v>3084</v>
      </c>
      <c r="G187">
        <v>14560</v>
      </c>
    </row>
    <row r="188" spans="1:7">
      <c r="A188" t="s">
        <v>469</v>
      </c>
      <c r="B188" t="s">
        <v>1083</v>
      </c>
      <c r="C188">
        <v>44444</v>
      </c>
      <c r="D188">
        <v>18562</v>
      </c>
      <c r="E188">
        <v>1683</v>
      </c>
      <c r="F188">
        <v>1293</v>
      </c>
      <c r="G188">
        <v>4005</v>
      </c>
    </row>
    <row r="189" spans="1:7">
      <c r="A189" t="s">
        <v>471</v>
      </c>
      <c r="B189" t="s">
        <v>1084</v>
      </c>
      <c r="C189">
        <v>502443</v>
      </c>
      <c r="D189">
        <v>48782</v>
      </c>
      <c r="E189">
        <v>1276</v>
      </c>
      <c r="F189">
        <v>875</v>
      </c>
      <c r="G189">
        <v>2346</v>
      </c>
    </row>
    <row r="190" spans="1:7">
      <c r="A190" t="s">
        <v>473</v>
      </c>
      <c r="B190" t="s">
        <v>1085</v>
      </c>
      <c r="C190">
        <v>18992</v>
      </c>
      <c r="D190">
        <v>6346</v>
      </c>
      <c r="E190">
        <v>724</v>
      </c>
      <c r="F190">
        <v>614</v>
      </c>
      <c r="G190">
        <v>926</v>
      </c>
    </row>
    <row r="191" spans="1:7">
      <c r="A191" t="s">
        <v>475</v>
      </c>
      <c r="B191" t="s">
        <v>1086</v>
      </c>
      <c r="C191">
        <v>52853</v>
      </c>
      <c r="D191">
        <v>6288</v>
      </c>
      <c r="E191">
        <v>453</v>
      </c>
      <c r="F191">
        <v>453</v>
      </c>
      <c r="G191">
        <v>465</v>
      </c>
    </row>
    <row r="192" spans="1:7">
      <c r="A192" t="s">
        <v>477</v>
      </c>
      <c r="B192" t="s">
        <v>1087</v>
      </c>
      <c r="C192">
        <v>6028</v>
      </c>
      <c r="D192">
        <v>2515</v>
      </c>
      <c r="E192">
        <v>410</v>
      </c>
      <c r="F192">
        <v>410</v>
      </c>
      <c r="G192">
        <v>410</v>
      </c>
    </row>
    <row r="193" spans="1:7">
      <c r="A193" t="s">
        <v>479</v>
      </c>
      <c r="B193" t="s">
        <v>1088</v>
      </c>
      <c r="C193">
        <v>4133476</v>
      </c>
      <c r="D193">
        <v>377740</v>
      </c>
      <c r="E193">
        <v>13802</v>
      </c>
      <c r="F193">
        <v>9724</v>
      </c>
      <c r="G193">
        <v>20484</v>
      </c>
    </row>
    <row r="194" spans="1:7">
      <c r="A194" t="s">
        <v>481</v>
      </c>
      <c r="B194" t="s">
        <v>1089</v>
      </c>
      <c r="C194">
        <v>60344</v>
      </c>
      <c r="D194">
        <v>17983</v>
      </c>
      <c r="E194">
        <v>3584</v>
      </c>
      <c r="F194">
        <v>3011</v>
      </c>
      <c r="G194">
        <v>3822</v>
      </c>
    </row>
    <row r="195" spans="1:7">
      <c r="A195" t="s">
        <v>483</v>
      </c>
      <c r="B195" t="s">
        <v>1090</v>
      </c>
      <c r="C195">
        <v>629614</v>
      </c>
      <c r="D195">
        <v>154658</v>
      </c>
      <c r="E195">
        <v>6265</v>
      </c>
      <c r="F195">
        <v>3395</v>
      </c>
      <c r="G195">
        <v>10405</v>
      </c>
    </row>
    <row r="196" spans="1:7">
      <c r="A196" t="s">
        <v>485</v>
      </c>
      <c r="B196" t="s">
        <v>1091</v>
      </c>
      <c r="C196">
        <v>21804</v>
      </c>
      <c r="D196">
        <v>14208</v>
      </c>
      <c r="E196">
        <v>2941</v>
      </c>
      <c r="F196">
        <v>1510</v>
      </c>
      <c r="G196">
        <v>4021</v>
      </c>
    </row>
    <row r="197" spans="1:7">
      <c r="A197" t="s">
        <v>487</v>
      </c>
      <c r="B197" t="s">
        <v>1092</v>
      </c>
      <c r="C197">
        <v>15117496</v>
      </c>
      <c r="D197">
        <v>1537253</v>
      </c>
      <c r="E197">
        <v>65663</v>
      </c>
      <c r="F197">
        <v>53143</v>
      </c>
      <c r="G197">
        <v>106826</v>
      </c>
    </row>
    <row r="198" spans="1:7">
      <c r="A198" t="s">
        <v>489</v>
      </c>
      <c r="B198" t="s">
        <v>1093</v>
      </c>
      <c r="C198">
        <v>116106</v>
      </c>
      <c r="D198">
        <v>40593</v>
      </c>
      <c r="E198">
        <v>7614</v>
      </c>
      <c r="F198">
        <v>5859</v>
      </c>
      <c r="G198">
        <v>10368</v>
      </c>
    </row>
    <row r="199" spans="1:7">
      <c r="A199" t="s">
        <v>491</v>
      </c>
      <c r="B199" t="s">
        <v>1094</v>
      </c>
      <c r="C199">
        <v>11642343</v>
      </c>
      <c r="D199">
        <v>932496</v>
      </c>
      <c r="E199">
        <v>41523</v>
      </c>
      <c r="F199">
        <v>33639</v>
      </c>
      <c r="G199">
        <v>66951</v>
      </c>
    </row>
    <row r="200" spans="1:7">
      <c r="A200" t="s">
        <v>493</v>
      </c>
      <c r="B200" t="s">
        <v>1095</v>
      </c>
      <c r="C200">
        <v>93090</v>
      </c>
      <c r="D200">
        <v>26524</v>
      </c>
      <c r="E200">
        <v>5182</v>
      </c>
      <c r="F200">
        <v>4183</v>
      </c>
      <c r="G200">
        <v>6642</v>
      </c>
    </row>
    <row r="201" spans="1:7">
      <c r="A201" t="s">
        <v>495</v>
      </c>
      <c r="B201" t="s">
        <v>1096</v>
      </c>
      <c r="C201">
        <v>6604796</v>
      </c>
      <c r="D201">
        <v>630291</v>
      </c>
      <c r="E201">
        <v>28212</v>
      </c>
      <c r="F201">
        <v>23551</v>
      </c>
      <c r="G201">
        <v>46548</v>
      </c>
    </row>
    <row r="202" spans="1:7">
      <c r="A202" t="s">
        <v>497</v>
      </c>
      <c r="B202" t="s">
        <v>1097</v>
      </c>
      <c r="C202">
        <v>61874</v>
      </c>
      <c r="D202">
        <v>21115</v>
      </c>
      <c r="E202">
        <v>4163</v>
      </c>
      <c r="F202">
        <v>3611</v>
      </c>
      <c r="G202">
        <v>5712</v>
      </c>
    </row>
    <row r="203" spans="1:7">
      <c r="A203" t="s">
        <v>499</v>
      </c>
      <c r="B203" t="s">
        <v>1098</v>
      </c>
      <c r="C203">
        <v>1780984</v>
      </c>
      <c r="D203">
        <v>156358</v>
      </c>
      <c r="E203">
        <v>9157</v>
      </c>
      <c r="F203">
        <v>6858</v>
      </c>
      <c r="G203">
        <v>13149</v>
      </c>
    </row>
    <row r="204" spans="1:7">
      <c r="A204" t="s">
        <v>501</v>
      </c>
      <c r="B204" t="s">
        <v>1099</v>
      </c>
      <c r="C204">
        <v>30569</v>
      </c>
      <c r="D204">
        <v>11215</v>
      </c>
      <c r="E204">
        <v>2691</v>
      </c>
      <c r="F204">
        <v>2272</v>
      </c>
      <c r="G204">
        <v>3076</v>
      </c>
    </row>
    <row r="205" spans="1:7">
      <c r="A205" t="s">
        <v>503</v>
      </c>
      <c r="B205" t="s">
        <v>1100</v>
      </c>
      <c r="C205">
        <v>840956</v>
      </c>
      <c r="D205">
        <v>58155</v>
      </c>
      <c r="E205">
        <v>1895</v>
      </c>
      <c r="F205">
        <v>920</v>
      </c>
      <c r="G205">
        <v>3526</v>
      </c>
    </row>
    <row r="206" spans="1:7">
      <c r="A206" t="s">
        <v>505</v>
      </c>
      <c r="B206" t="s">
        <v>1101</v>
      </c>
      <c r="C206">
        <v>19666</v>
      </c>
      <c r="D206">
        <v>4991</v>
      </c>
      <c r="E206">
        <v>1144</v>
      </c>
      <c r="F206">
        <v>600</v>
      </c>
      <c r="G206">
        <v>1300</v>
      </c>
    </row>
    <row r="207" spans="1:7">
      <c r="A207" t="s">
        <v>507</v>
      </c>
      <c r="B207" t="s">
        <v>1102</v>
      </c>
      <c r="C207">
        <v>3330753</v>
      </c>
      <c r="D207">
        <v>134075</v>
      </c>
      <c r="E207">
        <v>3698</v>
      </c>
      <c r="F207">
        <v>3391</v>
      </c>
      <c r="G207">
        <v>6370</v>
      </c>
    </row>
    <row r="208" spans="1:7">
      <c r="A208" t="s">
        <v>509</v>
      </c>
      <c r="B208" t="s">
        <v>1103</v>
      </c>
      <c r="C208">
        <v>46325</v>
      </c>
      <c r="D208">
        <v>8359</v>
      </c>
      <c r="E208">
        <v>1339</v>
      </c>
      <c r="F208">
        <v>1341</v>
      </c>
      <c r="G208">
        <v>1628</v>
      </c>
    </row>
    <row r="209" spans="1:7">
      <c r="A209" t="s">
        <v>511</v>
      </c>
      <c r="B209" t="s">
        <v>1104</v>
      </c>
      <c r="C209">
        <v>3475153</v>
      </c>
      <c r="D209">
        <v>604757</v>
      </c>
      <c r="E209">
        <v>24140</v>
      </c>
      <c r="F209">
        <v>19504</v>
      </c>
      <c r="G209">
        <v>39875</v>
      </c>
    </row>
    <row r="210" spans="1:7">
      <c r="A210" t="s">
        <v>513</v>
      </c>
      <c r="B210" t="s">
        <v>1105</v>
      </c>
      <c r="C210">
        <v>54350</v>
      </c>
      <c r="D210">
        <v>26006</v>
      </c>
      <c r="E210">
        <v>5786</v>
      </c>
      <c r="F210">
        <v>4479</v>
      </c>
      <c r="G210">
        <v>8023</v>
      </c>
    </row>
    <row r="211" spans="1:7">
      <c r="A211" t="s">
        <v>515</v>
      </c>
      <c r="B211" t="s">
        <v>1106</v>
      </c>
      <c r="C211">
        <v>4568599</v>
      </c>
      <c r="D211">
        <v>318177</v>
      </c>
      <c r="E211">
        <v>9305</v>
      </c>
      <c r="F211">
        <v>6390</v>
      </c>
      <c r="G211">
        <v>16035</v>
      </c>
    </row>
    <row r="212" spans="1:7">
      <c r="A212" t="s">
        <v>517</v>
      </c>
      <c r="B212" t="s">
        <v>1107</v>
      </c>
      <c r="C212">
        <v>41308</v>
      </c>
      <c r="D212">
        <v>12734</v>
      </c>
      <c r="E212">
        <v>2246</v>
      </c>
      <c r="F212">
        <v>1718</v>
      </c>
      <c r="G212">
        <v>2901</v>
      </c>
    </row>
    <row r="213" spans="1:7">
      <c r="A213" t="s">
        <v>519</v>
      </c>
      <c r="B213" t="s">
        <v>1108</v>
      </c>
      <c r="C213">
        <v>4525251</v>
      </c>
      <c r="D213">
        <v>309797</v>
      </c>
      <c r="E213">
        <v>9222</v>
      </c>
      <c r="F213">
        <v>6307</v>
      </c>
      <c r="G213">
        <v>15781</v>
      </c>
    </row>
    <row r="214" spans="1:7">
      <c r="A214" t="s">
        <v>521</v>
      </c>
      <c r="B214" t="s">
        <v>1109</v>
      </c>
      <c r="C214">
        <v>41724</v>
      </c>
      <c r="D214">
        <v>13037</v>
      </c>
      <c r="E214">
        <v>2230</v>
      </c>
      <c r="F214">
        <v>1697</v>
      </c>
      <c r="G214">
        <v>2880</v>
      </c>
    </row>
    <row r="215" spans="1:7">
      <c r="A215" t="s">
        <v>523</v>
      </c>
      <c r="B215" t="s">
        <v>1110</v>
      </c>
      <c r="C215">
        <v>850211</v>
      </c>
      <c r="D215">
        <v>47790</v>
      </c>
      <c r="E215">
        <v>1644</v>
      </c>
      <c r="F215">
        <v>1275</v>
      </c>
      <c r="G215">
        <v>3484</v>
      </c>
    </row>
    <row r="216" spans="1:7">
      <c r="A216" t="s">
        <v>525</v>
      </c>
      <c r="B216" t="s">
        <v>1111</v>
      </c>
      <c r="C216">
        <v>16379</v>
      </c>
      <c r="D216">
        <v>3950</v>
      </c>
      <c r="E216">
        <v>696</v>
      </c>
      <c r="F216">
        <v>622</v>
      </c>
      <c r="G216">
        <v>1124</v>
      </c>
    </row>
    <row r="217" spans="1:7">
      <c r="A217" t="s">
        <v>527</v>
      </c>
      <c r="B217" t="s">
        <v>1112</v>
      </c>
      <c r="C217">
        <v>1424741</v>
      </c>
      <c r="D217">
        <v>76574</v>
      </c>
      <c r="E217">
        <v>1959</v>
      </c>
      <c r="F217">
        <v>1101</v>
      </c>
      <c r="G217">
        <v>4822</v>
      </c>
    </row>
    <row r="218" spans="1:7">
      <c r="A218" t="s">
        <v>529</v>
      </c>
      <c r="B218" t="s">
        <v>1113</v>
      </c>
      <c r="C218">
        <v>20369</v>
      </c>
      <c r="D218">
        <v>5317</v>
      </c>
      <c r="E218">
        <v>1185</v>
      </c>
      <c r="F218">
        <v>478</v>
      </c>
      <c r="G218">
        <v>1813</v>
      </c>
    </row>
    <row r="219" spans="1:7">
      <c r="A219" t="s">
        <v>531</v>
      </c>
      <c r="B219" t="s">
        <v>1114</v>
      </c>
      <c r="C219">
        <v>4451499</v>
      </c>
      <c r="D219">
        <v>303979</v>
      </c>
      <c r="E219">
        <v>8892</v>
      </c>
      <c r="F219">
        <v>6152</v>
      </c>
      <c r="G219">
        <v>15416</v>
      </c>
    </row>
    <row r="220" spans="1:7">
      <c r="A220" t="s">
        <v>533</v>
      </c>
      <c r="B220" t="s">
        <v>1115</v>
      </c>
      <c r="C220">
        <v>40231</v>
      </c>
      <c r="D220">
        <v>12859</v>
      </c>
      <c r="E220">
        <v>2249</v>
      </c>
      <c r="F220">
        <v>1675</v>
      </c>
      <c r="G220">
        <v>2834</v>
      </c>
    </row>
    <row r="221" spans="1:7">
      <c r="A221" t="s">
        <v>535</v>
      </c>
      <c r="B221" t="s">
        <v>1116</v>
      </c>
      <c r="C221">
        <v>729834</v>
      </c>
      <c r="D221">
        <v>52044</v>
      </c>
      <c r="E221">
        <v>2206</v>
      </c>
      <c r="F221">
        <v>1291</v>
      </c>
      <c r="G221">
        <v>3050</v>
      </c>
    </row>
    <row r="222" spans="1:7">
      <c r="A222" t="s">
        <v>537</v>
      </c>
      <c r="B222" t="s">
        <v>1117</v>
      </c>
      <c r="C222">
        <v>17726</v>
      </c>
      <c r="D222">
        <v>4475</v>
      </c>
      <c r="E222">
        <v>1417</v>
      </c>
      <c r="F222">
        <v>903</v>
      </c>
      <c r="G222">
        <v>1598</v>
      </c>
    </row>
    <row r="223" spans="1:7">
      <c r="A223" t="s">
        <v>539</v>
      </c>
      <c r="B223" t="s">
        <v>1118</v>
      </c>
      <c r="C223">
        <v>43348</v>
      </c>
      <c r="D223">
        <v>8380</v>
      </c>
      <c r="E223">
        <v>83</v>
      </c>
      <c r="F223">
        <v>83</v>
      </c>
      <c r="G223">
        <v>254</v>
      </c>
    </row>
    <row r="224" spans="1:7">
      <c r="A224" t="s">
        <v>541</v>
      </c>
      <c r="B224" t="s">
        <v>1119</v>
      </c>
      <c r="C224">
        <v>4531</v>
      </c>
      <c r="D224">
        <v>2537</v>
      </c>
      <c r="E224">
        <v>146</v>
      </c>
      <c r="F224">
        <v>146</v>
      </c>
      <c r="G224">
        <v>435</v>
      </c>
    </row>
    <row r="225" spans="1:7">
      <c r="A225" t="s">
        <v>543</v>
      </c>
      <c r="B225" t="s">
        <v>1120</v>
      </c>
      <c r="C225">
        <v>26035597</v>
      </c>
      <c r="D225">
        <v>2421829</v>
      </c>
      <c r="E225">
        <v>83627</v>
      </c>
      <c r="F225">
        <v>59860</v>
      </c>
      <c r="G225">
        <v>157656</v>
      </c>
    </row>
    <row r="226" spans="1:7">
      <c r="A226" t="s">
        <v>545</v>
      </c>
      <c r="B226" t="s">
        <v>1121</v>
      </c>
      <c r="C226">
        <v>173875</v>
      </c>
      <c r="D226">
        <v>57243</v>
      </c>
      <c r="E226">
        <v>11315</v>
      </c>
      <c r="F226">
        <v>8476</v>
      </c>
      <c r="G226">
        <v>14995</v>
      </c>
    </row>
    <row r="227" spans="1:7">
      <c r="A227" t="s">
        <v>547</v>
      </c>
      <c r="B227" t="s">
        <v>1122</v>
      </c>
      <c r="C227">
        <v>6762423</v>
      </c>
      <c r="D227">
        <v>700010</v>
      </c>
      <c r="E227">
        <v>23782</v>
      </c>
      <c r="F227">
        <v>12749</v>
      </c>
      <c r="G227">
        <v>45035</v>
      </c>
    </row>
    <row r="228" spans="1:7">
      <c r="A228" t="s">
        <v>549</v>
      </c>
      <c r="B228" t="s">
        <v>1123</v>
      </c>
      <c r="C228">
        <v>73268</v>
      </c>
      <c r="D228">
        <v>25710</v>
      </c>
      <c r="E228">
        <v>5344</v>
      </c>
      <c r="F228">
        <v>3276</v>
      </c>
      <c r="G228">
        <v>6456</v>
      </c>
    </row>
    <row r="229" spans="1:7">
      <c r="A229" t="s">
        <v>551</v>
      </c>
      <c r="B229" t="s">
        <v>1124</v>
      </c>
      <c r="C229">
        <v>6267524</v>
      </c>
      <c r="D229">
        <v>580992</v>
      </c>
      <c r="E229">
        <v>16726</v>
      </c>
      <c r="F229">
        <v>10091</v>
      </c>
      <c r="G229">
        <v>35678</v>
      </c>
    </row>
    <row r="230" spans="1:7">
      <c r="A230" t="s">
        <v>553</v>
      </c>
      <c r="B230" t="s">
        <v>1125</v>
      </c>
      <c r="C230">
        <v>70687</v>
      </c>
      <c r="D230">
        <v>25188</v>
      </c>
      <c r="E230">
        <v>4191</v>
      </c>
      <c r="F230">
        <v>2789</v>
      </c>
      <c r="G230">
        <v>5562</v>
      </c>
    </row>
    <row r="231" spans="1:7">
      <c r="A231" t="s">
        <v>555</v>
      </c>
      <c r="B231" t="s">
        <v>1126</v>
      </c>
      <c r="C231">
        <v>3253224</v>
      </c>
      <c r="D231">
        <v>299004</v>
      </c>
      <c r="E231">
        <v>8533</v>
      </c>
      <c r="F231">
        <v>4429</v>
      </c>
      <c r="G231">
        <v>18809</v>
      </c>
    </row>
    <row r="232" spans="1:7">
      <c r="A232" t="s">
        <v>557</v>
      </c>
      <c r="B232" t="s">
        <v>1127</v>
      </c>
      <c r="C232">
        <v>46446</v>
      </c>
      <c r="D232">
        <v>15751</v>
      </c>
      <c r="E232">
        <v>2872</v>
      </c>
      <c r="F232">
        <v>1894</v>
      </c>
      <c r="G232">
        <v>4034</v>
      </c>
    </row>
    <row r="233" spans="1:7">
      <c r="A233" t="s">
        <v>559</v>
      </c>
      <c r="B233" t="s">
        <v>1128</v>
      </c>
      <c r="C233">
        <v>504575</v>
      </c>
      <c r="D233">
        <v>47987</v>
      </c>
      <c r="E233">
        <v>1857</v>
      </c>
      <c r="F233">
        <v>1307</v>
      </c>
      <c r="G233">
        <v>3580</v>
      </c>
    </row>
    <row r="234" spans="1:7">
      <c r="A234" t="s">
        <v>561</v>
      </c>
      <c r="B234" t="s">
        <v>1129</v>
      </c>
      <c r="C234">
        <v>19070</v>
      </c>
      <c r="D234">
        <v>8032</v>
      </c>
      <c r="E234">
        <v>921</v>
      </c>
      <c r="F234">
        <v>752</v>
      </c>
      <c r="G234">
        <v>1328</v>
      </c>
    </row>
    <row r="235" spans="1:7">
      <c r="A235" t="s">
        <v>563</v>
      </c>
      <c r="B235" t="s">
        <v>1130</v>
      </c>
      <c r="C235">
        <v>43712</v>
      </c>
      <c r="D235">
        <v>5713</v>
      </c>
      <c r="E235">
        <v>0</v>
      </c>
      <c r="F235">
        <v>0</v>
      </c>
      <c r="G235">
        <v>296</v>
      </c>
    </row>
    <row r="236" spans="1:7">
      <c r="A236" t="s">
        <v>565</v>
      </c>
      <c r="B236" t="s">
        <v>1131</v>
      </c>
      <c r="C236">
        <v>5524</v>
      </c>
      <c r="D236">
        <v>2541</v>
      </c>
      <c r="E236">
        <v>234</v>
      </c>
      <c r="F236">
        <v>234</v>
      </c>
      <c r="G236">
        <v>477</v>
      </c>
    </row>
    <row r="237" spans="1:7">
      <c r="A237" t="s">
        <v>567</v>
      </c>
      <c r="B237" t="s">
        <v>1132</v>
      </c>
      <c r="C237">
        <v>2750769</v>
      </c>
      <c r="D237">
        <v>240549</v>
      </c>
      <c r="E237">
        <v>6561</v>
      </c>
      <c r="F237">
        <v>4387</v>
      </c>
      <c r="G237">
        <v>14746</v>
      </c>
    </row>
    <row r="238" spans="1:7">
      <c r="A238" t="s">
        <v>569</v>
      </c>
      <c r="B238" t="s">
        <v>1133</v>
      </c>
      <c r="C238">
        <v>50883</v>
      </c>
      <c r="D238">
        <v>15549</v>
      </c>
      <c r="E238">
        <v>2758</v>
      </c>
      <c r="F238">
        <v>1932</v>
      </c>
      <c r="G238">
        <v>4125</v>
      </c>
    </row>
    <row r="239" spans="1:7">
      <c r="A239" t="s">
        <v>571</v>
      </c>
      <c r="B239" t="s">
        <v>1134</v>
      </c>
      <c r="C239">
        <v>494899</v>
      </c>
      <c r="D239">
        <v>119018</v>
      </c>
      <c r="E239">
        <v>7056</v>
      </c>
      <c r="F239">
        <v>2658</v>
      </c>
      <c r="G239">
        <v>9357</v>
      </c>
    </row>
    <row r="240" spans="1:7">
      <c r="A240" t="s">
        <v>573</v>
      </c>
      <c r="B240" t="s">
        <v>1135</v>
      </c>
      <c r="C240">
        <v>23377</v>
      </c>
      <c r="D240">
        <v>12134</v>
      </c>
      <c r="E240">
        <v>3779</v>
      </c>
      <c r="F240">
        <v>1685</v>
      </c>
      <c r="G240">
        <v>4033</v>
      </c>
    </row>
    <row r="241" spans="1:7">
      <c r="A241" t="s">
        <v>575</v>
      </c>
      <c r="B241" t="s">
        <v>1136</v>
      </c>
      <c r="C241">
        <v>14827989</v>
      </c>
      <c r="D241">
        <v>1405463</v>
      </c>
      <c r="E241">
        <v>54821</v>
      </c>
      <c r="F241">
        <v>43111</v>
      </c>
      <c r="G241">
        <v>101431</v>
      </c>
    </row>
    <row r="242" spans="1:7">
      <c r="A242" t="s">
        <v>577</v>
      </c>
      <c r="B242" t="s">
        <v>1137</v>
      </c>
      <c r="C242">
        <v>107441</v>
      </c>
      <c r="D242">
        <v>35547</v>
      </c>
      <c r="E242">
        <v>6983</v>
      </c>
      <c r="F242">
        <v>6188</v>
      </c>
      <c r="G242">
        <v>9740</v>
      </c>
    </row>
    <row r="243" spans="1:7">
      <c r="A243" t="s">
        <v>579</v>
      </c>
      <c r="B243" t="s">
        <v>1138</v>
      </c>
      <c r="C243">
        <v>11922265</v>
      </c>
      <c r="D243">
        <v>934090</v>
      </c>
      <c r="E243">
        <v>37228</v>
      </c>
      <c r="F243">
        <v>30816</v>
      </c>
      <c r="G243">
        <v>73475</v>
      </c>
    </row>
    <row r="244" spans="1:7">
      <c r="A244" t="s">
        <v>581</v>
      </c>
      <c r="B244" t="s">
        <v>1139</v>
      </c>
      <c r="C244">
        <v>88129</v>
      </c>
      <c r="D244">
        <v>24739</v>
      </c>
      <c r="E244">
        <v>5097</v>
      </c>
      <c r="F244">
        <v>4631</v>
      </c>
      <c r="G244">
        <v>7688</v>
      </c>
    </row>
    <row r="245" spans="1:7">
      <c r="A245" t="s">
        <v>583</v>
      </c>
      <c r="B245" t="s">
        <v>1140</v>
      </c>
      <c r="C245">
        <v>7855456</v>
      </c>
      <c r="D245">
        <v>693281</v>
      </c>
      <c r="E245">
        <v>26989</v>
      </c>
      <c r="F245">
        <v>21926</v>
      </c>
      <c r="G245">
        <v>54114</v>
      </c>
    </row>
    <row r="246" spans="1:7">
      <c r="A246" t="s">
        <v>585</v>
      </c>
      <c r="B246" t="s">
        <v>1141</v>
      </c>
      <c r="C246">
        <v>68528</v>
      </c>
      <c r="D246">
        <v>19477</v>
      </c>
      <c r="E246">
        <v>3733</v>
      </c>
      <c r="F246">
        <v>3294</v>
      </c>
      <c r="G246">
        <v>6326</v>
      </c>
    </row>
    <row r="247" spans="1:7">
      <c r="A247" t="s">
        <v>587</v>
      </c>
      <c r="B247" t="s">
        <v>1142</v>
      </c>
      <c r="C247">
        <v>1769657</v>
      </c>
      <c r="D247">
        <v>133182</v>
      </c>
      <c r="E247">
        <v>7255</v>
      </c>
      <c r="F247">
        <v>6214</v>
      </c>
      <c r="G247">
        <v>11395</v>
      </c>
    </row>
    <row r="248" spans="1:7">
      <c r="A248" t="s">
        <v>589</v>
      </c>
      <c r="B248" t="s">
        <v>1143</v>
      </c>
      <c r="C248">
        <v>28396</v>
      </c>
      <c r="D248">
        <v>8273</v>
      </c>
      <c r="E248">
        <v>2156</v>
      </c>
      <c r="F248">
        <v>1928</v>
      </c>
      <c r="G248">
        <v>2635</v>
      </c>
    </row>
    <row r="249" spans="1:7">
      <c r="A249" t="s">
        <v>591</v>
      </c>
      <c r="B249" t="s">
        <v>1144</v>
      </c>
      <c r="C249">
        <v>648232</v>
      </c>
      <c r="D249">
        <v>48780</v>
      </c>
      <c r="E249">
        <v>1916</v>
      </c>
      <c r="F249">
        <v>1825</v>
      </c>
      <c r="G249">
        <v>3727</v>
      </c>
    </row>
    <row r="250" spans="1:7">
      <c r="A250" t="s">
        <v>593</v>
      </c>
      <c r="B250" t="s">
        <v>1145</v>
      </c>
      <c r="C250">
        <v>17107</v>
      </c>
      <c r="D250">
        <v>4529</v>
      </c>
      <c r="E250">
        <v>1527</v>
      </c>
      <c r="F250">
        <v>1515</v>
      </c>
      <c r="G250">
        <v>1923</v>
      </c>
    </row>
    <row r="251" spans="1:7">
      <c r="A251" t="s">
        <v>595</v>
      </c>
      <c r="B251" t="s">
        <v>1146</v>
      </c>
      <c r="C251">
        <v>2399266</v>
      </c>
      <c r="D251">
        <v>98412</v>
      </c>
      <c r="E251">
        <v>3640</v>
      </c>
      <c r="F251">
        <v>3249</v>
      </c>
      <c r="G251">
        <v>8084</v>
      </c>
    </row>
    <row r="252" spans="1:7">
      <c r="A252" t="s">
        <v>597</v>
      </c>
      <c r="B252" t="s">
        <v>1147</v>
      </c>
      <c r="C252">
        <v>41404</v>
      </c>
      <c r="D252">
        <v>7511</v>
      </c>
      <c r="E252">
        <v>1741</v>
      </c>
      <c r="F252">
        <v>1726</v>
      </c>
      <c r="G252">
        <v>2327</v>
      </c>
    </row>
    <row r="253" spans="1:7">
      <c r="A253" t="s">
        <v>599</v>
      </c>
      <c r="B253" t="s">
        <v>1148</v>
      </c>
      <c r="C253">
        <v>2905724</v>
      </c>
      <c r="D253">
        <v>471373</v>
      </c>
      <c r="E253">
        <v>17593</v>
      </c>
      <c r="F253">
        <v>12295</v>
      </c>
      <c r="G253">
        <v>27956</v>
      </c>
    </row>
    <row r="254" spans="1:7">
      <c r="A254" t="s">
        <v>601</v>
      </c>
      <c r="B254" t="s">
        <v>1149</v>
      </c>
      <c r="C254">
        <v>49821</v>
      </c>
      <c r="D254">
        <v>22017</v>
      </c>
      <c r="E254">
        <v>4799</v>
      </c>
      <c r="F254">
        <v>3368</v>
      </c>
      <c r="G254">
        <v>5529</v>
      </c>
    </row>
    <row r="255" spans="1:7">
      <c r="A255" t="s">
        <v>603</v>
      </c>
      <c r="B255" t="s">
        <v>1150</v>
      </c>
      <c r="C255">
        <v>4445185</v>
      </c>
      <c r="D255">
        <v>316356</v>
      </c>
      <c r="E255">
        <v>5024</v>
      </c>
      <c r="F255">
        <v>4000</v>
      </c>
      <c r="G255">
        <v>11190</v>
      </c>
    </row>
    <row r="256" spans="1:7">
      <c r="A256" t="s">
        <v>605</v>
      </c>
      <c r="B256" t="s">
        <v>1151</v>
      </c>
      <c r="C256">
        <v>40304</v>
      </c>
      <c r="D256">
        <v>12436</v>
      </c>
      <c r="E256">
        <v>1354</v>
      </c>
      <c r="F256">
        <v>1285</v>
      </c>
      <c r="G256">
        <v>2184</v>
      </c>
    </row>
    <row r="257" spans="1:7">
      <c r="A257" t="s">
        <v>607</v>
      </c>
      <c r="B257" t="s">
        <v>1152</v>
      </c>
      <c r="C257">
        <v>4400086</v>
      </c>
      <c r="D257">
        <v>305739</v>
      </c>
      <c r="E257">
        <v>4963</v>
      </c>
      <c r="F257">
        <v>3939</v>
      </c>
      <c r="G257">
        <v>11129</v>
      </c>
    </row>
    <row r="258" spans="1:7">
      <c r="A258" t="s">
        <v>609</v>
      </c>
      <c r="B258" t="s">
        <v>1153</v>
      </c>
      <c r="C258">
        <v>39257</v>
      </c>
      <c r="D258">
        <v>11243</v>
      </c>
      <c r="E258">
        <v>1360</v>
      </c>
      <c r="F258">
        <v>1288</v>
      </c>
      <c r="G258">
        <v>2180</v>
      </c>
    </row>
    <row r="259" spans="1:7">
      <c r="A259" t="s">
        <v>611</v>
      </c>
      <c r="B259" t="s">
        <v>1154</v>
      </c>
      <c r="C259">
        <v>1032715</v>
      </c>
      <c r="D259">
        <v>61825</v>
      </c>
      <c r="E259">
        <v>1588</v>
      </c>
      <c r="F259">
        <v>1135</v>
      </c>
      <c r="G259">
        <v>2896</v>
      </c>
    </row>
    <row r="260" spans="1:7">
      <c r="A260" t="s">
        <v>613</v>
      </c>
      <c r="B260" t="s">
        <v>1155</v>
      </c>
      <c r="C260">
        <v>17431</v>
      </c>
      <c r="D260">
        <v>4804</v>
      </c>
      <c r="E260">
        <v>680</v>
      </c>
      <c r="F260">
        <v>600</v>
      </c>
      <c r="G260">
        <v>988</v>
      </c>
    </row>
    <row r="261" spans="1:7">
      <c r="A261" t="s">
        <v>615</v>
      </c>
      <c r="B261" t="s">
        <v>1156</v>
      </c>
      <c r="C261">
        <v>1438086</v>
      </c>
      <c r="D261">
        <v>72031</v>
      </c>
      <c r="E261">
        <v>1785</v>
      </c>
      <c r="F261">
        <v>1413</v>
      </c>
      <c r="G261">
        <v>3769</v>
      </c>
    </row>
    <row r="262" spans="1:7">
      <c r="A262" t="s">
        <v>617</v>
      </c>
      <c r="B262" t="s">
        <v>1157</v>
      </c>
      <c r="C262">
        <v>21288</v>
      </c>
      <c r="D262">
        <v>4419</v>
      </c>
      <c r="E262">
        <v>820</v>
      </c>
      <c r="F262">
        <v>817</v>
      </c>
      <c r="G262">
        <v>1041</v>
      </c>
    </row>
    <row r="263" spans="1:7">
      <c r="A263" t="s">
        <v>619</v>
      </c>
      <c r="B263" t="s">
        <v>1158</v>
      </c>
      <c r="C263">
        <v>4304679</v>
      </c>
      <c r="D263">
        <v>294949</v>
      </c>
      <c r="E263">
        <v>4679</v>
      </c>
      <c r="F263">
        <v>3655</v>
      </c>
      <c r="G263">
        <v>10749</v>
      </c>
    </row>
    <row r="264" spans="1:7">
      <c r="A264" t="s">
        <v>621</v>
      </c>
      <c r="B264" t="s">
        <v>1159</v>
      </c>
      <c r="C264">
        <v>37839</v>
      </c>
      <c r="D264">
        <v>11197</v>
      </c>
      <c r="E264">
        <v>1299</v>
      </c>
      <c r="F264">
        <v>1224</v>
      </c>
      <c r="G264">
        <v>2148</v>
      </c>
    </row>
    <row r="265" spans="1:7">
      <c r="A265" t="s">
        <v>623</v>
      </c>
      <c r="B265" t="s">
        <v>1160</v>
      </c>
      <c r="C265">
        <v>554573</v>
      </c>
      <c r="D265">
        <v>44715</v>
      </c>
      <c r="E265">
        <v>1078</v>
      </c>
      <c r="F265">
        <v>911</v>
      </c>
      <c r="G265">
        <v>2194</v>
      </c>
    </row>
    <row r="266" spans="1:7">
      <c r="A266" t="s">
        <v>625</v>
      </c>
      <c r="B266" t="s">
        <v>1161</v>
      </c>
      <c r="C266">
        <v>14262</v>
      </c>
      <c r="D266">
        <v>4654</v>
      </c>
      <c r="E266">
        <v>733</v>
      </c>
      <c r="F266">
        <v>712</v>
      </c>
      <c r="G266">
        <v>1122</v>
      </c>
    </row>
    <row r="267" spans="1:7">
      <c r="A267" t="s">
        <v>627</v>
      </c>
      <c r="B267" t="s">
        <v>1162</v>
      </c>
      <c r="C267">
        <v>45099</v>
      </c>
      <c r="D267">
        <v>10617</v>
      </c>
      <c r="E267">
        <v>61</v>
      </c>
      <c r="F267">
        <v>61</v>
      </c>
      <c r="G267">
        <v>61</v>
      </c>
    </row>
    <row r="268" spans="1:7">
      <c r="A268" t="s">
        <v>629</v>
      </c>
      <c r="B268" t="s">
        <v>1163</v>
      </c>
      <c r="C268">
        <v>5337</v>
      </c>
      <c r="D268">
        <v>3397</v>
      </c>
      <c r="E268">
        <v>102</v>
      </c>
      <c r="F268">
        <v>102</v>
      </c>
      <c r="G268">
        <v>102</v>
      </c>
    </row>
    <row r="269" spans="1:7">
      <c r="A269" t="s">
        <v>631</v>
      </c>
      <c r="B269" t="s">
        <v>1164</v>
      </c>
      <c r="C269">
        <v>24322928</v>
      </c>
      <c r="D269">
        <v>2265579</v>
      </c>
      <c r="E269">
        <v>89864</v>
      </c>
      <c r="F269">
        <v>66979</v>
      </c>
      <c r="G269">
        <v>160529</v>
      </c>
    </row>
    <row r="270" spans="1:7">
      <c r="A270" t="s">
        <v>633</v>
      </c>
      <c r="B270" t="s">
        <v>1165</v>
      </c>
      <c r="C270">
        <v>163198</v>
      </c>
      <c r="D270">
        <v>51507</v>
      </c>
      <c r="E270">
        <v>12688</v>
      </c>
      <c r="F270">
        <v>9941</v>
      </c>
      <c r="G270">
        <v>17355</v>
      </c>
    </row>
    <row r="271" spans="1:7">
      <c r="A271" t="s">
        <v>635</v>
      </c>
      <c r="B271" t="s">
        <v>1166</v>
      </c>
      <c r="C271">
        <v>6101386</v>
      </c>
      <c r="D271">
        <v>635636</v>
      </c>
      <c r="E271">
        <v>21070</v>
      </c>
      <c r="F271">
        <v>15198</v>
      </c>
      <c r="G271">
        <v>40206</v>
      </c>
    </row>
    <row r="272" spans="1:7">
      <c r="A272" t="s">
        <v>637</v>
      </c>
      <c r="B272" t="s">
        <v>1167</v>
      </c>
      <c r="C272">
        <v>69507</v>
      </c>
      <c r="D272">
        <v>25474</v>
      </c>
      <c r="E272">
        <v>5185</v>
      </c>
      <c r="F272">
        <v>4697</v>
      </c>
      <c r="G272">
        <v>7404</v>
      </c>
    </row>
    <row r="273" spans="1:7">
      <c r="A273" t="s">
        <v>639</v>
      </c>
      <c r="B273" t="s">
        <v>1168</v>
      </c>
      <c r="C273">
        <v>5699436</v>
      </c>
      <c r="D273">
        <v>540915</v>
      </c>
      <c r="E273">
        <v>18660</v>
      </c>
      <c r="F273">
        <v>13699</v>
      </c>
      <c r="G273">
        <v>34408</v>
      </c>
    </row>
    <row r="274" spans="1:7">
      <c r="A274" t="s">
        <v>641</v>
      </c>
      <c r="B274" t="s">
        <v>1169</v>
      </c>
      <c r="C274">
        <v>60475</v>
      </c>
      <c r="D274">
        <v>22644</v>
      </c>
      <c r="E274">
        <v>5312</v>
      </c>
      <c r="F274">
        <v>4691</v>
      </c>
      <c r="G274">
        <v>7153</v>
      </c>
    </row>
    <row r="275" spans="1:7">
      <c r="A275" t="s">
        <v>643</v>
      </c>
      <c r="B275" t="s">
        <v>1170</v>
      </c>
      <c r="C275">
        <v>3639229</v>
      </c>
      <c r="D275">
        <v>350376</v>
      </c>
      <c r="E275">
        <v>12548</v>
      </c>
      <c r="F275">
        <v>9868</v>
      </c>
      <c r="G275">
        <v>22905</v>
      </c>
    </row>
    <row r="276" spans="1:7">
      <c r="A276" t="s">
        <v>645</v>
      </c>
      <c r="B276" t="s">
        <v>1171</v>
      </c>
      <c r="C276">
        <v>47044</v>
      </c>
      <c r="D276">
        <v>18788</v>
      </c>
      <c r="E276">
        <v>4642</v>
      </c>
      <c r="F276">
        <v>4218</v>
      </c>
      <c r="G276">
        <v>6084</v>
      </c>
    </row>
    <row r="277" spans="1:7">
      <c r="A277" t="s">
        <v>647</v>
      </c>
      <c r="B277" t="s">
        <v>1172</v>
      </c>
      <c r="C277">
        <v>509053</v>
      </c>
      <c r="D277">
        <v>46774</v>
      </c>
      <c r="E277">
        <v>726</v>
      </c>
      <c r="F277">
        <v>220</v>
      </c>
      <c r="G277">
        <v>2855</v>
      </c>
    </row>
    <row r="278" spans="1:7">
      <c r="A278" t="s">
        <v>649</v>
      </c>
      <c r="B278" t="s">
        <v>1173</v>
      </c>
      <c r="C278">
        <v>21574</v>
      </c>
      <c r="D278">
        <v>6394</v>
      </c>
      <c r="E278">
        <v>664</v>
      </c>
      <c r="F278">
        <v>165</v>
      </c>
      <c r="G278">
        <v>1930</v>
      </c>
    </row>
    <row r="279" spans="1:7">
      <c r="A279" t="s">
        <v>651</v>
      </c>
      <c r="B279" t="s">
        <v>1174</v>
      </c>
      <c r="C279">
        <v>30857</v>
      </c>
      <c r="D279">
        <v>2559</v>
      </c>
      <c r="E279">
        <v>0</v>
      </c>
      <c r="F279">
        <v>0</v>
      </c>
      <c r="G279">
        <v>0</v>
      </c>
    </row>
    <row r="280" spans="1:7">
      <c r="A280" t="s">
        <v>653</v>
      </c>
      <c r="B280" t="s">
        <v>1175</v>
      </c>
      <c r="C280">
        <v>4682</v>
      </c>
      <c r="D280">
        <v>1174</v>
      </c>
      <c r="E280">
        <v>234</v>
      </c>
      <c r="F280">
        <v>234</v>
      </c>
      <c r="G280">
        <v>234</v>
      </c>
    </row>
    <row r="281" spans="1:7">
      <c r="A281" t="s">
        <v>655</v>
      </c>
      <c r="B281" t="s">
        <v>1176</v>
      </c>
      <c r="C281">
        <v>1755359</v>
      </c>
      <c r="D281">
        <v>158286</v>
      </c>
      <c r="E281">
        <v>5908</v>
      </c>
      <c r="F281">
        <v>4076</v>
      </c>
      <c r="G281">
        <v>9991</v>
      </c>
    </row>
    <row r="282" spans="1:7">
      <c r="A282" t="s">
        <v>657</v>
      </c>
      <c r="B282" t="s">
        <v>1177</v>
      </c>
      <c r="C282">
        <v>41886</v>
      </c>
      <c r="D282">
        <v>13802</v>
      </c>
      <c r="E282">
        <v>2885</v>
      </c>
      <c r="F282">
        <v>2413</v>
      </c>
      <c r="G282">
        <v>3486</v>
      </c>
    </row>
    <row r="283" spans="1:7">
      <c r="A283" t="s">
        <v>659</v>
      </c>
      <c r="B283" t="s">
        <v>1178</v>
      </c>
      <c r="C283">
        <v>401950</v>
      </c>
      <c r="D283">
        <v>94721</v>
      </c>
      <c r="E283">
        <v>2410</v>
      </c>
      <c r="F283">
        <v>1499</v>
      </c>
      <c r="G283">
        <v>5798</v>
      </c>
    </row>
    <row r="284" spans="1:7">
      <c r="A284" t="s">
        <v>661</v>
      </c>
      <c r="B284" t="s">
        <v>1179</v>
      </c>
      <c r="C284">
        <v>18433</v>
      </c>
      <c r="D284">
        <v>7994</v>
      </c>
      <c r="E284">
        <v>1166</v>
      </c>
      <c r="F284">
        <v>933</v>
      </c>
      <c r="G284">
        <v>2439</v>
      </c>
    </row>
    <row r="285" spans="1:7">
      <c r="A285" t="s">
        <v>663</v>
      </c>
      <c r="B285" t="s">
        <v>1180</v>
      </c>
      <c r="C285">
        <v>14089628</v>
      </c>
      <c r="D285">
        <v>1346269</v>
      </c>
      <c r="E285">
        <v>59166</v>
      </c>
      <c r="F285">
        <v>45123</v>
      </c>
      <c r="G285">
        <v>101012</v>
      </c>
    </row>
    <row r="286" spans="1:7">
      <c r="A286" t="s">
        <v>665</v>
      </c>
      <c r="B286" t="s">
        <v>1181</v>
      </c>
      <c r="C286">
        <v>95417</v>
      </c>
      <c r="D286">
        <v>30155</v>
      </c>
      <c r="E286">
        <v>8134</v>
      </c>
      <c r="F286">
        <v>6036</v>
      </c>
      <c r="G286">
        <v>10744</v>
      </c>
    </row>
    <row r="287" spans="1:7">
      <c r="A287" t="s">
        <v>667</v>
      </c>
      <c r="B287" t="s">
        <v>1182</v>
      </c>
      <c r="C287">
        <v>11846627</v>
      </c>
      <c r="D287">
        <v>972110</v>
      </c>
      <c r="E287">
        <v>48984</v>
      </c>
      <c r="F287">
        <v>37939</v>
      </c>
      <c r="G287">
        <v>80711</v>
      </c>
    </row>
    <row r="288" spans="1:7">
      <c r="A288" t="s">
        <v>669</v>
      </c>
      <c r="B288" t="s">
        <v>1183</v>
      </c>
      <c r="C288">
        <v>83050</v>
      </c>
      <c r="D288">
        <v>23832</v>
      </c>
      <c r="E288">
        <v>6716</v>
      </c>
      <c r="F288">
        <v>5362</v>
      </c>
      <c r="G288">
        <v>8959</v>
      </c>
    </row>
    <row r="289" spans="1:7">
      <c r="A289" t="s">
        <v>671</v>
      </c>
      <c r="B289" t="s">
        <v>1184</v>
      </c>
      <c r="C289">
        <v>8548219</v>
      </c>
      <c r="D289">
        <v>762800</v>
      </c>
      <c r="E289">
        <v>37326</v>
      </c>
      <c r="F289">
        <v>29757</v>
      </c>
      <c r="G289">
        <v>63431</v>
      </c>
    </row>
    <row r="290" spans="1:7">
      <c r="A290" t="s">
        <v>673</v>
      </c>
      <c r="B290" t="s">
        <v>1185</v>
      </c>
      <c r="C290">
        <v>66720</v>
      </c>
      <c r="D290">
        <v>23178</v>
      </c>
      <c r="E290">
        <v>6302</v>
      </c>
      <c r="F290">
        <v>5162</v>
      </c>
      <c r="G290">
        <v>8582</v>
      </c>
    </row>
    <row r="291" spans="1:7">
      <c r="A291" t="s">
        <v>675</v>
      </c>
      <c r="B291" t="s">
        <v>1186</v>
      </c>
      <c r="C291">
        <v>1643672</v>
      </c>
      <c r="D291">
        <v>122050</v>
      </c>
      <c r="E291">
        <v>6138</v>
      </c>
      <c r="F291">
        <v>3543</v>
      </c>
      <c r="G291">
        <v>9411</v>
      </c>
    </row>
    <row r="292" spans="1:7">
      <c r="A292" t="s">
        <v>677</v>
      </c>
      <c r="B292" t="s">
        <v>1187</v>
      </c>
      <c r="C292">
        <v>31378</v>
      </c>
      <c r="D292">
        <v>7992</v>
      </c>
      <c r="E292">
        <v>2446</v>
      </c>
      <c r="F292">
        <v>1194</v>
      </c>
      <c r="G292">
        <v>3004</v>
      </c>
    </row>
    <row r="293" spans="1:7">
      <c r="A293" t="s">
        <v>679</v>
      </c>
      <c r="B293" t="s">
        <v>1188</v>
      </c>
      <c r="C293">
        <v>517637</v>
      </c>
      <c r="D293">
        <v>39341</v>
      </c>
      <c r="E293">
        <v>1718</v>
      </c>
      <c r="F293">
        <v>1048</v>
      </c>
      <c r="G293">
        <v>3332</v>
      </c>
    </row>
    <row r="294" spans="1:7">
      <c r="A294" t="s">
        <v>681</v>
      </c>
      <c r="B294" t="s">
        <v>1189</v>
      </c>
      <c r="C294">
        <v>12400</v>
      </c>
      <c r="D294">
        <v>4042</v>
      </c>
      <c r="E294">
        <v>961</v>
      </c>
      <c r="F294">
        <v>809</v>
      </c>
      <c r="G294">
        <v>1170</v>
      </c>
    </row>
    <row r="295" spans="1:7">
      <c r="A295" t="s">
        <v>683</v>
      </c>
      <c r="B295" t="s">
        <v>1190</v>
      </c>
      <c r="C295">
        <v>1757446</v>
      </c>
      <c r="D295">
        <v>79155</v>
      </c>
      <c r="E295">
        <v>5089</v>
      </c>
      <c r="F295">
        <v>3993</v>
      </c>
      <c r="G295">
        <v>8788</v>
      </c>
    </row>
    <row r="296" spans="1:7">
      <c r="A296" t="s">
        <v>685</v>
      </c>
      <c r="B296" t="s">
        <v>1191</v>
      </c>
      <c r="C296">
        <v>33762</v>
      </c>
      <c r="D296">
        <v>6766</v>
      </c>
      <c r="E296">
        <v>2531</v>
      </c>
      <c r="F296">
        <v>2351</v>
      </c>
      <c r="G296">
        <v>2920</v>
      </c>
    </row>
    <row r="297" spans="1:7">
      <c r="A297" t="s">
        <v>687</v>
      </c>
      <c r="B297" t="s">
        <v>1192</v>
      </c>
      <c r="C297">
        <v>2243001</v>
      </c>
      <c r="D297">
        <v>374159</v>
      </c>
      <c r="E297">
        <v>10182</v>
      </c>
      <c r="F297">
        <v>7184</v>
      </c>
      <c r="G297">
        <v>20301</v>
      </c>
    </row>
    <row r="298" spans="1:7">
      <c r="A298" t="s">
        <v>689</v>
      </c>
      <c r="B298" t="s">
        <v>1193</v>
      </c>
      <c r="C298">
        <v>40151</v>
      </c>
      <c r="D298">
        <v>16371</v>
      </c>
      <c r="E298">
        <v>2731</v>
      </c>
      <c r="F298">
        <v>2127</v>
      </c>
      <c r="G298">
        <v>4168</v>
      </c>
    </row>
    <row r="299" spans="1:7">
      <c r="A299" t="s">
        <v>691</v>
      </c>
      <c r="B299" t="s">
        <v>1194</v>
      </c>
      <c r="C299">
        <v>4131914</v>
      </c>
      <c r="D299">
        <v>283674</v>
      </c>
      <c r="E299">
        <v>9628</v>
      </c>
      <c r="F299">
        <v>6658</v>
      </c>
      <c r="G299">
        <v>19311</v>
      </c>
    </row>
    <row r="300" spans="1:7">
      <c r="A300" t="s">
        <v>693</v>
      </c>
      <c r="B300" t="s">
        <v>1195</v>
      </c>
      <c r="C300">
        <v>32370</v>
      </c>
      <c r="D300">
        <v>10524</v>
      </c>
      <c r="E300">
        <v>2041</v>
      </c>
      <c r="F300">
        <v>1797</v>
      </c>
      <c r="G300">
        <v>2979</v>
      </c>
    </row>
    <row r="301" spans="1:7">
      <c r="A301" t="s">
        <v>695</v>
      </c>
      <c r="B301" t="s">
        <v>1196</v>
      </c>
      <c r="C301">
        <v>4101236</v>
      </c>
      <c r="D301">
        <v>279887</v>
      </c>
      <c r="E301">
        <v>9628</v>
      </c>
      <c r="F301">
        <v>6658</v>
      </c>
      <c r="G301">
        <v>19311</v>
      </c>
    </row>
    <row r="302" spans="1:7">
      <c r="A302" t="s">
        <v>697</v>
      </c>
      <c r="B302" t="s">
        <v>1197</v>
      </c>
      <c r="C302">
        <v>32584</v>
      </c>
      <c r="D302">
        <v>10481</v>
      </c>
      <c r="E302">
        <v>2041</v>
      </c>
      <c r="F302">
        <v>1797</v>
      </c>
      <c r="G302">
        <v>2979</v>
      </c>
    </row>
    <row r="303" spans="1:7">
      <c r="A303" t="s">
        <v>699</v>
      </c>
      <c r="B303" t="s">
        <v>1198</v>
      </c>
      <c r="C303">
        <v>1140468</v>
      </c>
      <c r="D303">
        <v>71682</v>
      </c>
      <c r="E303">
        <v>3236</v>
      </c>
      <c r="F303">
        <v>2034</v>
      </c>
      <c r="G303">
        <v>5546</v>
      </c>
    </row>
    <row r="304" spans="1:7">
      <c r="A304" t="s">
        <v>701</v>
      </c>
      <c r="B304" t="s">
        <v>1199</v>
      </c>
      <c r="C304">
        <v>17334</v>
      </c>
      <c r="D304">
        <v>5119</v>
      </c>
      <c r="E304">
        <v>1154</v>
      </c>
      <c r="F304">
        <v>786</v>
      </c>
      <c r="G304">
        <v>1426</v>
      </c>
    </row>
    <row r="305" spans="1:7">
      <c r="A305" t="s">
        <v>703</v>
      </c>
      <c r="B305" t="s">
        <v>1200</v>
      </c>
      <c r="C305">
        <v>1368427</v>
      </c>
      <c r="D305">
        <v>72205</v>
      </c>
      <c r="E305">
        <v>3191</v>
      </c>
      <c r="F305">
        <v>1725</v>
      </c>
      <c r="G305">
        <v>5138</v>
      </c>
    </row>
    <row r="306" spans="1:7">
      <c r="A306" t="s">
        <v>705</v>
      </c>
      <c r="B306" t="s">
        <v>1201</v>
      </c>
      <c r="C306">
        <v>22417</v>
      </c>
      <c r="D306">
        <v>5158</v>
      </c>
      <c r="E306">
        <v>1196</v>
      </c>
      <c r="F306">
        <v>823</v>
      </c>
      <c r="G306">
        <v>1446</v>
      </c>
    </row>
    <row r="307" spans="1:7">
      <c r="A307" t="s">
        <v>707</v>
      </c>
      <c r="B307" t="s">
        <v>1202</v>
      </c>
      <c r="C307">
        <v>3995358</v>
      </c>
      <c r="D307">
        <v>271600</v>
      </c>
      <c r="E307">
        <v>9565</v>
      </c>
      <c r="F307">
        <v>6606</v>
      </c>
      <c r="G307">
        <v>18595</v>
      </c>
    </row>
    <row r="308" spans="1:7">
      <c r="A308" t="s">
        <v>709</v>
      </c>
      <c r="B308" t="s">
        <v>1203</v>
      </c>
      <c r="C308">
        <v>33505</v>
      </c>
      <c r="D308">
        <v>10089</v>
      </c>
      <c r="E308">
        <v>2050</v>
      </c>
      <c r="F308">
        <v>1804</v>
      </c>
      <c r="G308">
        <v>2965</v>
      </c>
    </row>
    <row r="309" spans="1:7">
      <c r="A309" t="s">
        <v>711</v>
      </c>
      <c r="B309" t="s">
        <v>1204</v>
      </c>
      <c r="C309">
        <v>440641</v>
      </c>
      <c r="D309">
        <v>35125</v>
      </c>
      <c r="E309">
        <v>1184</v>
      </c>
      <c r="F309">
        <v>649</v>
      </c>
      <c r="G309">
        <v>2710</v>
      </c>
    </row>
    <row r="310" spans="1:7">
      <c r="A310" t="s">
        <v>713</v>
      </c>
      <c r="B310" t="s">
        <v>1205</v>
      </c>
      <c r="C310">
        <v>10972</v>
      </c>
      <c r="D310">
        <v>3868</v>
      </c>
      <c r="E310">
        <v>815</v>
      </c>
      <c r="F310">
        <v>487</v>
      </c>
      <c r="G310">
        <v>1345</v>
      </c>
    </row>
    <row r="311" spans="1:7">
      <c r="A311" t="s">
        <v>715</v>
      </c>
      <c r="B311" t="s">
        <v>1206</v>
      </c>
      <c r="C311">
        <v>30678</v>
      </c>
      <c r="D311">
        <v>3787</v>
      </c>
      <c r="E311">
        <v>0</v>
      </c>
      <c r="F311">
        <v>0</v>
      </c>
      <c r="G311">
        <v>0</v>
      </c>
    </row>
    <row r="312" spans="1:7">
      <c r="A312" t="s">
        <v>717</v>
      </c>
      <c r="B312" t="s">
        <v>1207</v>
      </c>
      <c r="C312">
        <v>3682</v>
      </c>
      <c r="D312">
        <v>1332</v>
      </c>
      <c r="E312">
        <v>234</v>
      </c>
      <c r="F312">
        <v>234</v>
      </c>
      <c r="G312">
        <v>234</v>
      </c>
    </row>
    <row r="313" spans="1:7">
      <c r="A313" t="s">
        <v>719</v>
      </c>
      <c r="B313" t="s">
        <v>1208</v>
      </c>
      <c r="C313">
        <v>44034850</v>
      </c>
      <c r="D313">
        <v>3774973</v>
      </c>
      <c r="E313">
        <v>148001</v>
      </c>
      <c r="F313">
        <v>109998</v>
      </c>
      <c r="G313">
        <v>276807</v>
      </c>
    </row>
    <row r="314" spans="1:7">
      <c r="A314" t="s">
        <v>721</v>
      </c>
      <c r="B314" t="s">
        <v>1209</v>
      </c>
      <c r="C314">
        <v>220252</v>
      </c>
      <c r="D314">
        <v>68789</v>
      </c>
      <c r="E314">
        <v>14106</v>
      </c>
      <c r="F314">
        <v>10825</v>
      </c>
      <c r="G314">
        <v>18067</v>
      </c>
    </row>
    <row r="315" spans="1:7">
      <c r="A315" t="s">
        <v>723</v>
      </c>
      <c r="B315" t="s">
        <v>1210</v>
      </c>
      <c r="C315">
        <v>9868983</v>
      </c>
      <c r="D315">
        <v>938929</v>
      </c>
      <c r="E315">
        <v>29890</v>
      </c>
      <c r="F315">
        <v>16716</v>
      </c>
      <c r="G315">
        <v>60516</v>
      </c>
    </row>
    <row r="316" spans="1:7">
      <c r="A316" t="s">
        <v>725</v>
      </c>
      <c r="B316" t="s">
        <v>1211</v>
      </c>
      <c r="C316">
        <v>85490</v>
      </c>
      <c r="D316">
        <v>28004</v>
      </c>
      <c r="E316">
        <v>5585</v>
      </c>
      <c r="F316">
        <v>3979</v>
      </c>
      <c r="G316">
        <v>7327</v>
      </c>
    </row>
    <row r="317" spans="1:7">
      <c r="A317" t="s">
        <v>727</v>
      </c>
      <c r="B317" t="s">
        <v>1212</v>
      </c>
      <c r="C317">
        <v>9379402</v>
      </c>
      <c r="D317">
        <v>828224</v>
      </c>
      <c r="E317">
        <v>27000</v>
      </c>
      <c r="F317">
        <v>15103</v>
      </c>
      <c r="G317">
        <v>55605</v>
      </c>
    </row>
    <row r="318" spans="1:7">
      <c r="A318" t="s">
        <v>729</v>
      </c>
      <c r="B318" t="s">
        <v>1213</v>
      </c>
      <c r="C318">
        <v>81544</v>
      </c>
      <c r="D318">
        <v>25699</v>
      </c>
      <c r="E318">
        <v>5475</v>
      </c>
      <c r="F318">
        <v>3802</v>
      </c>
      <c r="G318">
        <v>7279</v>
      </c>
    </row>
    <row r="319" spans="1:7">
      <c r="A319" t="s">
        <v>731</v>
      </c>
      <c r="B319" t="s">
        <v>1214</v>
      </c>
      <c r="C319">
        <v>6981062</v>
      </c>
      <c r="D319">
        <v>608078</v>
      </c>
      <c r="E319">
        <v>21284</v>
      </c>
      <c r="F319">
        <v>12002</v>
      </c>
      <c r="G319">
        <v>44338</v>
      </c>
    </row>
    <row r="320" spans="1:7">
      <c r="A320" t="s">
        <v>733</v>
      </c>
      <c r="B320" t="s">
        <v>1215</v>
      </c>
      <c r="C320">
        <v>70025</v>
      </c>
      <c r="D320">
        <v>20260</v>
      </c>
      <c r="E320">
        <v>4387</v>
      </c>
      <c r="F320">
        <v>3159</v>
      </c>
      <c r="G320">
        <v>6340</v>
      </c>
    </row>
    <row r="321" spans="1:7">
      <c r="A321" t="s">
        <v>735</v>
      </c>
      <c r="B321" t="s">
        <v>1216</v>
      </c>
      <c r="C321">
        <v>802937</v>
      </c>
      <c r="D321">
        <v>74358</v>
      </c>
      <c r="E321">
        <v>2393</v>
      </c>
      <c r="F321">
        <v>1014</v>
      </c>
      <c r="G321">
        <v>6908</v>
      </c>
    </row>
    <row r="322" spans="1:7">
      <c r="A322" t="s">
        <v>737</v>
      </c>
      <c r="B322" t="s">
        <v>1217</v>
      </c>
      <c r="C322">
        <v>22324</v>
      </c>
      <c r="D322">
        <v>6831</v>
      </c>
      <c r="E322">
        <v>1344</v>
      </c>
      <c r="F322">
        <v>681</v>
      </c>
      <c r="G322">
        <v>2286</v>
      </c>
    </row>
    <row r="323" spans="1:7">
      <c r="A323" t="s">
        <v>739</v>
      </c>
      <c r="B323" t="s">
        <v>1218</v>
      </c>
      <c r="C323">
        <v>36503</v>
      </c>
      <c r="D323">
        <v>2386</v>
      </c>
      <c r="E323">
        <v>52</v>
      </c>
      <c r="F323">
        <v>52</v>
      </c>
      <c r="G323">
        <v>52</v>
      </c>
    </row>
    <row r="324" spans="1:7">
      <c r="A324" t="s">
        <v>741</v>
      </c>
      <c r="B324" t="s">
        <v>1219</v>
      </c>
      <c r="C324">
        <v>4362</v>
      </c>
      <c r="D324">
        <v>1200</v>
      </c>
      <c r="E324">
        <v>88</v>
      </c>
      <c r="F324">
        <v>88</v>
      </c>
      <c r="G324">
        <v>88</v>
      </c>
    </row>
    <row r="325" spans="1:7">
      <c r="A325" t="s">
        <v>743</v>
      </c>
      <c r="B325" t="s">
        <v>1220</v>
      </c>
      <c r="C325">
        <v>1837230</v>
      </c>
      <c r="D325">
        <v>144038</v>
      </c>
      <c r="E325">
        <v>3961</v>
      </c>
      <c r="F325">
        <v>2478</v>
      </c>
      <c r="G325">
        <v>6371</v>
      </c>
    </row>
    <row r="326" spans="1:7">
      <c r="A326" t="s">
        <v>745</v>
      </c>
      <c r="B326" t="s">
        <v>1221</v>
      </c>
      <c r="C326">
        <v>37575</v>
      </c>
      <c r="D326">
        <v>11458</v>
      </c>
      <c r="E326">
        <v>2333</v>
      </c>
      <c r="F326">
        <v>2022</v>
      </c>
      <c r="G326">
        <v>2676</v>
      </c>
    </row>
    <row r="327" spans="1:7">
      <c r="A327" t="s">
        <v>747</v>
      </c>
      <c r="B327" t="s">
        <v>1222</v>
      </c>
      <c r="C327">
        <v>489581</v>
      </c>
      <c r="D327">
        <v>110705</v>
      </c>
      <c r="E327">
        <v>2890</v>
      </c>
      <c r="F327">
        <v>1613</v>
      </c>
      <c r="G327">
        <v>4911</v>
      </c>
    </row>
    <row r="328" spans="1:7">
      <c r="A328" t="s">
        <v>749</v>
      </c>
      <c r="B328" t="s">
        <v>1223</v>
      </c>
      <c r="C328">
        <v>15985</v>
      </c>
      <c r="D328">
        <v>10089</v>
      </c>
      <c r="E328">
        <v>1249</v>
      </c>
      <c r="F328">
        <v>1004</v>
      </c>
      <c r="G328">
        <v>1888</v>
      </c>
    </row>
    <row r="329" spans="1:7">
      <c r="A329" t="s">
        <v>751</v>
      </c>
      <c r="B329" t="s">
        <v>1224</v>
      </c>
      <c r="C329">
        <v>26860462</v>
      </c>
      <c r="D329">
        <v>2347815</v>
      </c>
      <c r="E329">
        <v>103624</v>
      </c>
      <c r="F329">
        <v>82749</v>
      </c>
      <c r="G329">
        <v>184740</v>
      </c>
    </row>
    <row r="330" spans="1:7">
      <c r="A330" t="s">
        <v>753</v>
      </c>
      <c r="B330" t="s">
        <v>1225</v>
      </c>
      <c r="C330">
        <v>137493</v>
      </c>
      <c r="D330">
        <v>46164</v>
      </c>
      <c r="E330">
        <v>8692</v>
      </c>
      <c r="F330">
        <v>7699</v>
      </c>
      <c r="G330">
        <v>11315</v>
      </c>
    </row>
    <row r="331" spans="1:7">
      <c r="A331" t="s">
        <v>755</v>
      </c>
      <c r="B331" t="s">
        <v>1226</v>
      </c>
      <c r="C331">
        <v>23609514</v>
      </c>
      <c r="D331">
        <v>1861188</v>
      </c>
      <c r="E331">
        <v>89437</v>
      </c>
      <c r="F331">
        <v>71226</v>
      </c>
      <c r="G331">
        <v>159589</v>
      </c>
    </row>
    <row r="332" spans="1:7">
      <c r="A332" t="s">
        <v>757</v>
      </c>
      <c r="B332" t="s">
        <v>1227</v>
      </c>
      <c r="C332">
        <v>128014</v>
      </c>
      <c r="D332">
        <v>41163</v>
      </c>
      <c r="E332">
        <v>7977</v>
      </c>
      <c r="F332">
        <v>7022</v>
      </c>
      <c r="G332">
        <v>10589</v>
      </c>
    </row>
    <row r="333" spans="1:7">
      <c r="A333" t="s">
        <v>759</v>
      </c>
      <c r="B333" t="s">
        <v>1228</v>
      </c>
      <c r="C333">
        <v>18716475</v>
      </c>
      <c r="D333">
        <v>1537633</v>
      </c>
      <c r="E333">
        <v>75529</v>
      </c>
      <c r="F333">
        <v>59462</v>
      </c>
      <c r="G333">
        <v>134170</v>
      </c>
    </row>
    <row r="334" spans="1:7">
      <c r="A334" t="s">
        <v>761</v>
      </c>
      <c r="B334" t="s">
        <v>1229</v>
      </c>
      <c r="C334">
        <v>107937</v>
      </c>
      <c r="D334">
        <v>35964</v>
      </c>
      <c r="E334">
        <v>7347</v>
      </c>
      <c r="F334">
        <v>6206</v>
      </c>
      <c r="G334">
        <v>9919</v>
      </c>
    </row>
    <row r="335" spans="1:7">
      <c r="A335" t="s">
        <v>763</v>
      </c>
      <c r="B335" t="s">
        <v>1230</v>
      </c>
      <c r="C335">
        <v>2871554</v>
      </c>
      <c r="D335">
        <v>230157</v>
      </c>
      <c r="E335">
        <v>12550</v>
      </c>
      <c r="F335">
        <v>10971</v>
      </c>
      <c r="G335">
        <v>21072</v>
      </c>
    </row>
    <row r="336" spans="1:7">
      <c r="A336" t="s">
        <v>765</v>
      </c>
      <c r="B336" t="s">
        <v>1231</v>
      </c>
      <c r="C336">
        <v>34888</v>
      </c>
      <c r="D336">
        <v>12515</v>
      </c>
      <c r="E336">
        <v>2818</v>
      </c>
      <c r="F336">
        <v>2603</v>
      </c>
      <c r="G336">
        <v>3666</v>
      </c>
    </row>
    <row r="337" spans="1:7">
      <c r="A337" t="s">
        <v>767</v>
      </c>
      <c r="B337" t="s">
        <v>1232</v>
      </c>
      <c r="C337">
        <v>744390</v>
      </c>
      <c r="D337">
        <v>55328</v>
      </c>
      <c r="E337">
        <v>980</v>
      </c>
      <c r="F337">
        <v>887</v>
      </c>
      <c r="G337">
        <v>2126</v>
      </c>
    </row>
    <row r="338" spans="1:7">
      <c r="A338" t="s">
        <v>769</v>
      </c>
      <c r="B338" t="s">
        <v>1233</v>
      </c>
      <c r="C338">
        <v>17590</v>
      </c>
      <c r="D338">
        <v>5348</v>
      </c>
      <c r="E338">
        <v>516</v>
      </c>
      <c r="F338">
        <v>537</v>
      </c>
      <c r="G338">
        <v>870</v>
      </c>
    </row>
    <row r="339" spans="1:7">
      <c r="A339" t="s">
        <v>771</v>
      </c>
      <c r="B339" t="s">
        <v>1234</v>
      </c>
      <c r="C339">
        <v>2287146</v>
      </c>
      <c r="D339">
        <v>99006</v>
      </c>
      <c r="E339">
        <v>4482</v>
      </c>
      <c r="F339">
        <v>3750</v>
      </c>
      <c r="G339">
        <v>7817</v>
      </c>
    </row>
    <row r="340" spans="1:7">
      <c r="A340" t="s">
        <v>773</v>
      </c>
      <c r="B340" t="s">
        <v>1235</v>
      </c>
      <c r="C340">
        <v>38815</v>
      </c>
      <c r="D340">
        <v>7736</v>
      </c>
      <c r="E340">
        <v>2447</v>
      </c>
      <c r="F340">
        <v>2369</v>
      </c>
      <c r="G340">
        <v>2670</v>
      </c>
    </row>
    <row r="341" spans="1:7">
      <c r="A341" t="s">
        <v>775</v>
      </c>
      <c r="B341" t="s">
        <v>1236</v>
      </c>
      <c r="C341">
        <v>3250948</v>
      </c>
      <c r="D341">
        <v>486627</v>
      </c>
      <c r="E341">
        <v>14187</v>
      </c>
      <c r="F341">
        <v>11523</v>
      </c>
      <c r="G341">
        <v>25151</v>
      </c>
    </row>
    <row r="342" spans="1:7">
      <c r="A342" t="s">
        <v>777</v>
      </c>
      <c r="B342" t="s">
        <v>1237</v>
      </c>
      <c r="C342">
        <v>48039</v>
      </c>
      <c r="D342">
        <v>19854</v>
      </c>
      <c r="E342">
        <v>2783</v>
      </c>
      <c r="F342">
        <v>2468</v>
      </c>
      <c r="G342">
        <v>4815</v>
      </c>
    </row>
    <row r="343" spans="1:7">
      <c r="A343" t="s">
        <v>779</v>
      </c>
      <c r="B343" t="s">
        <v>1238</v>
      </c>
      <c r="C343">
        <v>7305405</v>
      </c>
      <c r="D343">
        <v>488229</v>
      </c>
      <c r="E343">
        <v>14487</v>
      </c>
      <c r="F343">
        <v>10533</v>
      </c>
      <c r="G343">
        <v>31551</v>
      </c>
    </row>
    <row r="344" spans="1:7">
      <c r="A344" t="s">
        <v>781</v>
      </c>
      <c r="B344" t="s">
        <v>1239</v>
      </c>
      <c r="C344">
        <v>48783</v>
      </c>
      <c r="D344">
        <v>13703</v>
      </c>
      <c r="E344">
        <v>2646</v>
      </c>
      <c r="F344">
        <v>2009</v>
      </c>
      <c r="G344">
        <v>3843</v>
      </c>
    </row>
    <row r="345" spans="1:7">
      <c r="A345" t="s">
        <v>783</v>
      </c>
      <c r="B345" t="s">
        <v>1240</v>
      </c>
      <c r="C345">
        <v>7263629</v>
      </c>
      <c r="D345">
        <v>482110</v>
      </c>
      <c r="E345">
        <v>14487</v>
      </c>
      <c r="F345">
        <v>10533</v>
      </c>
      <c r="G345">
        <v>31497</v>
      </c>
    </row>
    <row r="346" spans="1:7">
      <c r="A346" t="s">
        <v>785</v>
      </c>
      <c r="B346" t="s">
        <v>1241</v>
      </c>
      <c r="C346">
        <v>48067</v>
      </c>
      <c r="D346">
        <v>13719</v>
      </c>
      <c r="E346">
        <v>2646</v>
      </c>
      <c r="F346">
        <v>2009</v>
      </c>
      <c r="G346">
        <v>3868</v>
      </c>
    </row>
    <row r="347" spans="1:7">
      <c r="A347" t="s">
        <v>787</v>
      </c>
      <c r="B347" t="s">
        <v>1242</v>
      </c>
      <c r="C347">
        <v>2374866</v>
      </c>
      <c r="D347">
        <v>151391</v>
      </c>
      <c r="E347">
        <v>5273</v>
      </c>
      <c r="F347">
        <v>4179</v>
      </c>
      <c r="G347">
        <v>13051</v>
      </c>
    </row>
    <row r="348" spans="1:7">
      <c r="A348" t="s">
        <v>789</v>
      </c>
      <c r="B348" t="s">
        <v>1243</v>
      </c>
      <c r="C348">
        <v>28649</v>
      </c>
      <c r="D348">
        <v>7722</v>
      </c>
      <c r="E348">
        <v>1355</v>
      </c>
      <c r="F348">
        <v>1200</v>
      </c>
      <c r="G348">
        <v>2174</v>
      </c>
    </row>
    <row r="349" spans="1:7">
      <c r="A349" t="s">
        <v>791</v>
      </c>
      <c r="B349" t="s">
        <v>1244</v>
      </c>
      <c r="C349">
        <v>2406087</v>
      </c>
      <c r="D349">
        <v>130098</v>
      </c>
      <c r="E349">
        <v>3527</v>
      </c>
      <c r="F349">
        <v>2677</v>
      </c>
      <c r="G349">
        <v>7108</v>
      </c>
    </row>
    <row r="350" spans="1:7">
      <c r="A350" t="s">
        <v>793</v>
      </c>
      <c r="B350" t="s">
        <v>1245</v>
      </c>
      <c r="C350">
        <v>28078</v>
      </c>
      <c r="D350">
        <v>7744</v>
      </c>
      <c r="E350">
        <v>1112</v>
      </c>
      <c r="F350">
        <v>1035</v>
      </c>
      <c r="G350">
        <v>1581</v>
      </c>
    </row>
    <row r="351" spans="1:7">
      <c r="A351" t="s">
        <v>795</v>
      </c>
      <c r="B351" t="s">
        <v>1246</v>
      </c>
      <c r="C351">
        <v>7051371</v>
      </c>
      <c r="D351">
        <v>463214</v>
      </c>
      <c r="E351">
        <v>14179</v>
      </c>
      <c r="F351">
        <v>10155</v>
      </c>
      <c r="G351">
        <v>29681</v>
      </c>
    </row>
    <row r="352" spans="1:7">
      <c r="A352" t="s">
        <v>797</v>
      </c>
      <c r="B352" t="s">
        <v>1247</v>
      </c>
      <c r="C352">
        <v>47462</v>
      </c>
      <c r="D352">
        <v>13345</v>
      </c>
      <c r="E352">
        <v>2630</v>
      </c>
      <c r="F352">
        <v>1973</v>
      </c>
      <c r="G352">
        <v>3723</v>
      </c>
    </row>
    <row r="353" spans="1:7">
      <c r="A353" t="s">
        <v>799</v>
      </c>
      <c r="B353" t="s">
        <v>1248</v>
      </c>
      <c r="C353">
        <v>681530</v>
      </c>
      <c r="D353">
        <v>46977</v>
      </c>
      <c r="E353">
        <v>2392</v>
      </c>
      <c r="F353">
        <v>915</v>
      </c>
      <c r="G353">
        <v>3865</v>
      </c>
    </row>
    <row r="354" spans="1:7">
      <c r="A354" t="s">
        <v>801</v>
      </c>
      <c r="B354" t="s">
        <v>1249</v>
      </c>
      <c r="C354">
        <v>14251</v>
      </c>
      <c r="D354">
        <v>4406</v>
      </c>
      <c r="E354">
        <v>1929</v>
      </c>
      <c r="F354">
        <v>569</v>
      </c>
      <c r="G354">
        <v>2203</v>
      </c>
    </row>
    <row r="355" spans="1:7">
      <c r="A355" t="s">
        <v>803</v>
      </c>
      <c r="B355" t="s">
        <v>1250</v>
      </c>
      <c r="C355">
        <v>41776</v>
      </c>
      <c r="D355">
        <v>6119</v>
      </c>
      <c r="E355">
        <v>0</v>
      </c>
      <c r="F355">
        <v>0</v>
      </c>
      <c r="G355">
        <v>54</v>
      </c>
    </row>
    <row r="356" spans="1:7">
      <c r="A356" t="s">
        <v>805</v>
      </c>
      <c r="B356" t="s">
        <v>1251</v>
      </c>
      <c r="C356">
        <v>3833</v>
      </c>
      <c r="D356">
        <v>1745</v>
      </c>
      <c r="E356">
        <v>234</v>
      </c>
      <c r="F356">
        <v>234</v>
      </c>
      <c r="G356">
        <v>102</v>
      </c>
    </row>
    <row r="357" spans="1:7">
      <c r="A357" t="s">
        <v>807</v>
      </c>
      <c r="B357" t="s">
        <v>1252</v>
      </c>
      <c r="C357">
        <v>132324526</v>
      </c>
      <c r="D357">
        <v>10602291</v>
      </c>
      <c r="E357">
        <v>609686</v>
      </c>
      <c r="F357">
        <v>455931</v>
      </c>
      <c r="G357">
        <v>1067328</v>
      </c>
    </row>
    <row r="358" spans="1:7">
      <c r="A358" t="s">
        <v>809</v>
      </c>
      <c r="B358" t="s">
        <v>1253</v>
      </c>
      <c r="C358">
        <v>434473</v>
      </c>
      <c r="D358">
        <v>95762</v>
      </c>
      <c r="E358">
        <v>17319</v>
      </c>
      <c r="F358">
        <v>16773</v>
      </c>
      <c r="G358">
        <v>24925</v>
      </c>
    </row>
    <row r="359" spans="1:7">
      <c r="A359" t="s">
        <v>811</v>
      </c>
      <c r="B359" t="s">
        <v>1254</v>
      </c>
      <c r="C359">
        <v>24075914</v>
      </c>
      <c r="D359">
        <v>2120309</v>
      </c>
      <c r="E359">
        <v>114668</v>
      </c>
      <c r="F359">
        <v>80335</v>
      </c>
      <c r="G359">
        <v>219985</v>
      </c>
    </row>
    <row r="360" spans="1:7">
      <c r="A360" t="s">
        <v>813</v>
      </c>
      <c r="B360" t="s">
        <v>1255</v>
      </c>
      <c r="C360">
        <v>151082</v>
      </c>
      <c r="D360">
        <v>39942</v>
      </c>
      <c r="E360">
        <v>6819</v>
      </c>
      <c r="F360">
        <v>5781</v>
      </c>
      <c r="G360">
        <v>9530</v>
      </c>
    </row>
    <row r="361" spans="1:7">
      <c r="A361" t="s">
        <v>815</v>
      </c>
      <c r="B361" t="s">
        <v>1256</v>
      </c>
      <c r="C361">
        <v>23448114</v>
      </c>
      <c r="D361">
        <v>1999939</v>
      </c>
      <c r="E361">
        <v>110127</v>
      </c>
      <c r="F361">
        <v>77683</v>
      </c>
      <c r="G361">
        <v>210814</v>
      </c>
    </row>
    <row r="362" spans="1:7">
      <c r="A362" t="s">
        <v>817</v>
      </c>
      <c r="B362" t="s">
        <v>1257</v>
      </c>
      <c r="C362">
        <v>151060</v>
      </c>
      <c r="D362">
        <v>37694</v>
      </c>
      <c r="E362">
        <v>6461</v>
      </c>
      <c r="F362">
        <v>5699</v>
      </c>
      <c r="G362">
        <v>9217</v>
      </c>
    </row>
    <row r="363" spans="1:7">
      <c r="A363" t="s">
        <v>819</v>
      </c>
      <c r="B363" t="s">
        <v>1258</v>
      </c>
      <c r="C363">
        <v>20108571</v>
      </c>
      <c r="D363">
        <v>1695741</v>
      </c>
      <c r="E363">
        <v>96512</v>
      </c>
      <c r="F363">
        <v>70050</v>
      </c>
      <c r="G363">
        <v>185103</v>
      </c>
    </row>
    <row r="364" spans="1:7">
      <c r="A364" t="s">
        <v>821</v>
      </c>
      <c r="B364" t="s">
        <v>1259</v>
      </c>
      <c r="C364">
        <v>129214</v>
      </c>
      <c r="D364">
        <v>33657</v>
      </c>
      <c r="E364">
        <v>6251</v>
      </c>
      <c r="F364">
        <v>5471</v>
      </c>
      <c r="G364">
        <v>9095</v>
      </c>
    </row>
    <row r="365" spans="1:7">
      <c r="A365" t="s">
        <v>823</v>
      </c>
      <c r="B365" t="s">
        <v>1260</v>
      </c>
      <c r="C365">
        <v>1930440</v>
      </c>
      <c r="D365">
        <v>174480</v>
      </c>
      <c r="E365">
        <v>10891</v>
      </c>
      <c r="F365">
        <v>6399</v>
      </c>
      <c r="G365">
        <v>18862</v>
      </c>
    </row>
    <row r="366" spans="1:7">
      <c r="A366" t="s">
        <v>825</v>
      </c>
      <c r="B366" t="s">
        <v>1261</v>
      </c>
      <c r="C366">
        <v>32577</v>
      </c>
      <c r="D366">
        <v>9981</v>
      </c>
      <c r="E366">
        <v>2417</v>
      </c>
      <c r="F366">
        <v>1772</v>
      </c>
      <c r="G366">
        <v>3360</v>
      </c>
    </row>
    <row r="367" spans="1:7">
      <c r="A367" t="s">
        <v>827</v>
      </c>
      <c r="B367" t="s">
        <v>1262</v>
      </c>
      <c r="C367">
        <v>43184</v>
      </c>
      <c r="D367">
        <v>3392</v>
      </c>
      <c r="E367">
        <v>336</v>
      </c>
      <c r="F367">
        <v>336</v>
      </c>
      <c r="G367">
        <v>368</v>
      </c>
    </row>
    <row r="368" spans="1:7">
      <c r="A368" t="s">
        <v>829</v>
      </c>
      <c r="B368" t="s">
        <v>1263</v>
      </c>
      <c r="C368">
        <v>4154</v>
      </c>
      <c r="D368">
        <v>1730</v>
      </c>
      <c r="E368">
        <v>356</v>
      </c>
      <c r="F368">
        <v>356</v>
      </c>
      <c r="G368">
        <v>341</v>
      </c>
    </row>
    <row r="369" spans="1:7">
      <c r="A369" t="s">
        <v>831</v>
      </c>
      <c r="B369" t="s">
        <v>1264</v>
      </c>
      <c r="C369">
        <v>1829674</v>
      </c>
      <c r="D369">
        <v>137030</v>
      </c>
      <c r="E369">
        <v>2927</v>
      </c>
      <c r="F369">
        <v>1560</v>
      </c>
      <c r="G369">
        <v>9371</v>
      </c>
    </row>
    <row r="370" spans="1:7">
      <c r="A370" t="s">
        <v>833</v>
      </c>
      <c r="B370" t="s">
        <v>1265</v>
      </c>
      <c r="C370">
        <v>30150</v>
      </c>
      <c r="D370">
        <v>10306</v>
      </c>
      <c r="E370">
        <v>1133</v>
      </c>
      <c r="F370">
        <v>642</v>
      </c>
      <c r="G370">
        <v>2448</v>
      </c>
    </row>
    <row r="371" spans="1:7">
      <c r="A371" t="s">
        <v>835</v>
      </c>
      <c r="B371" t="s">
        <v>1266</v>
      </c>
      <c r="C371">
        <v>627800</v>
      </c>
      <c r="D371">
        <v>120370</v>
      </c>
      <c r="E371">
        <v>4541</v>
      </c>
      <c r="F371">
        <v>2652</v>
      </c>
      <c r="G371">
        <v>9171</v>
      </c>
    </row>
    <row r="372" spans="1:7">
      <c r="A372" t="s">
        <v>837</v>
      </c>
      <c r="B372" t="s">
        <v>1267</v>
      </c>
      <c r="C372">
        <v>17480</v>
      </c>
      <c r="D372">
        <v>8310</v>
      </c>
      <c r="E372">
        <v>2293</v>
      </c>
      <c r="F372">
        <v>1080</v>
      </c>
      <c r="G372">
        <v>2793</v>
      </c>
    </row>
    <row r="373" spans="1:7">
      <c r="A373" t="s">
        <v>839</v>
      </c>
      <c r="B373" t="s">
        <v>1268</v>
      </c>
      <c r="C373">
        <v>85368735</v>
      </c>
      <c r="D373">
        <v>6962143</v>
      </c>
      <c r="E373">
        <v>422895</v>
      </c>
      <c r="F373">
        <v>325215</v>
      </c>
      <c r="G373">
        <v>712786</v>
      </c>
    </row>
    <row r="374" spans="1:7">
      <c r="A374" t="s">
        <v>841</v>
      </c>
      <c r="B374" t="s">
        <v>1269</v>
      </c>
      <c r="C374">
        <v>249605</v>
      </c>
      <c r="D374">
        <v>62853</v>
      </c>
      <c r="E374">
        <v>11562</v>
      </c>
      <c r="F374">
        <v>11821</v>
      </c>
      <c r="G374">
        <v>16945</v>
      </c>
    </row>
    <row r="375" spans="1:7">
      <c r="A375" t="s">
        <v>843</v>
      </c>
      <c r="B375" t="s">
        <v>1270</v>
      </c>
      <c r="C375">
        <v>80984191</v>
      </c>
      <c r="D375">
        <v>6308097</v>
      </c>
      <c r="E375">
        <v>393481</v>
      </c>
      <c r="F375">
        <v>305478</v>
      </c>
      <c r="G375">
        <v>660515</v>
      </c>
    </row>
    <row r="376" spans="1:7">
      <c r="A376" t="s">
        <v>845</v>
      </c>
      <c r="B376" t="s">
        <v>1271</v>
      </c>
      <c r="C376">
        <v>264204</v>
      </c>
      <c r="D376">
        <v>59909</v>
      </c>
      <c r="E376">
        <v>11459</v>
      </c>
      <c r="F376">
        <v>11464</v>
      </c>
      <c r="G376">
        <v>16347</v>
      </c>
    </row>
    <row r="377" spans="1:7">
      <c r="A377" t="s">
        <v>847</v>
      </c>
      <c r="B377" t="s">
        <v>1272</v>
      </c>
      <c r="C377">
        <v>70448470</v>
      </c>
      <c r="D377">
        <v>5568414</v>
      </c>
      <c r="E377">
        <v>357142</v>
      </c>
      <c r="F377">
        <v>276837</v>
      </c>
      <c r="G377">
        <v>596772</v>
      </c>
    </row>
    <row r="378" spans="1:7">
      <c r="A378" t="s">
        <v>849</v>
      </c>
      <c r="B378" t="s">
        <v>1273</v>
      </c>
      <c r="C378">
        <v>238299</v>
      </c>
      <c r="D378">
        <v>53910</v>
      </c>
      <c r="E378">
        <v>10552</v>
      </c>
      <c r="F378">
        <v>10617</v>
      </c>
      <c r="G378">
        <v>16197</v>
      </c>
    </row>
    <row r="379" spans="1:7">
      <c r="A379" t="s">
        <v>851</v>
      </c>
      <c r="B379" t="s">
        <v>1274</v>
      </c>
      <c r="C379">
        <v>8513777</v>
      </c>
      <c r="D379">
        <v>662374</v>
      </c>
      <c r="E379">
        <v>39588</v>
      </c>
      <c r="F379">
        <v>31632</v>
      </c>
      <c r="G379">
        <v>63455</v>
      </c>
    </row>
    <row r="380" spans="1:7">
      <c r="A380" t="s">
        <v>853</v>
      </c>
      <c r="B380" t="s">
        <v>1275</v>
      </c>
      <c r="C380">
        <v>75063</v>
      </c>
      <c r="D380">
        <v>21213</v>
      </c>
      <c r="E380">
        <v>4813</v>
      </c>
      <c r="F380">
        <v>4305</v>
      </c>
      <c r="G380">
        <v>5654</v>
      </c>
    </row>
    <row r="381" spans="1:7">
      <c r="A381" t="s">
        <v>855</v>
      </c>
      <c r="B381" t="s">
        <v>1276</v>
      </c>
      <c r="C381">
        <v>1322858</v>
      </c>
      <c r="D381">
        <v>94687</v>
      </c>
      <c r="E381">
        <v>3497</v>
      </c>
      <c r="F381">
        <v>3007</v>
      </c>
      <c r="G381">
        <v>7501</v>
      </c>
    </row>
    <row r="382" spans="1:7">
      <c r="A382" t="s">
        <v>857</v>
      </c>
      <c r="B382" t="s">
        <v>1277</v>
      </c>
      <c r="C382">
        <v>20992</v>
      </c>
      <c r="D382">
        <v>6262</v>
      </c>
      <c r="E382">
        <v>1088</v>
      </c>
      <c r="F382">
        <v>1072</v>
      </c>
      <c r="G382">
        <v>1493</v>
      </c>
    </row>
    <row r="383" spans="1:7">
      <c r="A383" t="s">
        <v>859</v>
      </c>
      <c r="B383" t="s">
        <v>1278</v>
      </c>
      <c r="C383">
        <v>3244537</v>
      </c>
      <c r="D383">
        <v>131442</v>
      </c>
      <c r="E383">
        <v>3644</v>
      </c>
      <c r="F383">
        <v>2672</v>
      </c>
      <c r="G383">
        <v>10107</v>
      </c>
    </row>
    <row r="384" spans="1:7">
      <c r="A384" t="s">
        <v>861</v>
      </c>
      <c r="B384" t="s">
        <v>1279</v>
      </c>
      <c r="C384">
        <v>42118</v>
      </c>
      <c r="D384">
        <v>7953</v>
      </c>
      <c r="E384">
        <v>1001</v>
      </c>
      <c r="F384">
        <v>1044</v>
      </c>
      <c r="G384">
        <v>1878</v>
      </c>
    </row>
    <row r="385" spans="1:7">
      <c r="A385" t="s">
        <v>863</v>
      </c>
      <c r="B385" t="s">
        <v>1280</v>
      </c>
      <c r="C385">
        <v>4384544</v>
      </c>
      <c r="D385">
        <v>654046</v>
      </c>
      <c r="E385">
        <v>29414</v>
      </c>
      <c r="F385">
        <v>19737</v>
      </c>
      <c r="G385">
        <v>52271</v>
      </c>
    </row>
    <row r="386" spans="1:7">
      <c r="A386" t="s">
        <v>865</v>
      </c>
      <c r="B386" t="s">
        <v>1281</v>
      </c>
      <c r="C386">
        <v>60519</v>
      </c>
      <c r="D386">
        <v>24569</v>
      </c>
      <c r="E386">
        <v>5541</v>
      </c>
      <c r="F386">
        <v>3578</v>
      </c>
      <c r="G386">
        <v>6773</v>
      </c>
    </row>
    <row r="387" spans="1:7">
      <c r="A387" t="s">
        <v>867</v>
      </c>
      <c r="B387" t="s">
        <v>1282</v>
      </c>
      <c r="C387">
        <v>22879877</v>
      </c>
      <c r="D387">
        <v>1519839</v>
      </c>
      <c r="E387">
        <v>72123</v>
      </c>
      <c r="F387">
        <v>50381</v>
      </c>
      <c r="G387">
        <v>134557</v>
      </c>
    </row>
    <row r="388" spans="1:7">
      <c r="A388" t="s">
        <v>869</v>
      </c>
      <c r="B388" t="s">
        <v>1283</v>
      </c>
      <c r="C388">
        <v>83589</v>
      </c>
      <c r="D388">
        <v>17809</v>
      </c>
      <c r="E388">
        <v>3603</v>
      </c>
      <c r="F388">
        <v>3558</v>
      </c>
      <c r="G388">
        <v>5353</v>
      </c>
    </row>
    <row r="389" spans="1:7">
      <c r="A389" t="s">
        <v>871</v>
      </c>
      <c r="B389" t="s">
        <v>1284</v>
      </c>
      <c r="C389">
        <v>22786887</v>
      </c>
      <c r="D389">
        <v>1507934</v>
      </c>
      <c r="E389">
        <v>71879</v>
      </c>
      <c r="F389">
        <v>50228</v>
      </c>
      <c r="G389">
        <v>132793</v>
      </c>
    </row>
    <row r="390" spans="1:7">
      <c r="A390" t="s">
        <v>873</v>
      </c>
      <c r="B390" t="s">
        <v>1285</v>
      </c>
      <c r="C390">
        <v>83814</v>
      </c>
      <c r="D390">
        <v>17625</v>
      </c>
      <c r="E390">
        <v>3596</v>
      </c>
      <c r="F390">
        <v>3578</v>
      </c>
      <c r="G390">
        <v>5423</v>
      </c>
    </row>
    <row r="391" spans="1:7">
      <c r="A391" t="s">
        <v>875</v>
      </c>
      <c r="B391" t="s">
        <v>1286</v>
      </c>
      <c r="C391">
        <v>9905621</v>
      </c>
      <c r="D391">
        <v>624453</v>
      </c>
      <c r="E391">
        <v>36082</v>
      </c>
      <c r="F391">
        <v>25999</v>
      </c>
      <c r="G391">
        <v>62172</v>
      </c>
    </row>
    <row r="392" spans="1:7">
      <c r="A392" t="s">
        <v>877</v>
      </c>
      <c r="B392" t="s">
        <v>1287</v>
      </c>
      <c r="C392">
        <v>62043</v>
      </c>
      <c r="D392">
        <v>15042</v>
      </c>
      <c r="E392">
        <v>3329</v>
      </c>
      <c r="F392">
        <v>2628</v>
      </c>
      <c r="G392">
        <v>4227</v>
      </c>
    </row>
    <row r="393" spans="1:7">
      <c r="A393" t="s">
        <v>879</v>
      </c>
      <c r="B393" t="s">
        <v>1288</v>
      </c>
      <c r="C393">
        <v>7303841</v>
      </c>
      <c r="D393">
        <v>427984</v>
      </c>
      <c r="E393">
        <v>22274</v>
      </c>
      <c r="F393">
        <v>15181</v>
      </c>
      <c r="G393">
        <v>41409</v>
      </c>
    </row>
    <row r="394" spans="1:7">
      <c r="A394" t="s">
        <v>881</v>
      </c>
      <c r="B394" t="s">
        <v>1289</v>
      </c>
      <c r="C394">
        <v>52161</v>
      </c>
      <c r="D394">
        <v>14071</v>
      </c>
      <c r="E394">
        <v>2585</v>
      </c>
      <c r="F394">
        <v>2043</v>
      </c>
      <c r="G394">
        <v>3804</v>
      </c>
    </row>
    <row r="395" spans="1:7">
      <c r="A395" t="s">
        <v>883</v>
      </c>
      <c r="B395" t="s">
        <v>1290</v>
      </c>
      <c r="C395">
        <v>21641738</v>
      </c>
      <c r="D395">
        <v>1419730</v>
      </c>
      <c r="E395">
        <v>65313</v>
      </c>
      <c r="F395">
        <v>45379</v>
      </c>
      <c r="G395">
        <v>124385</v>
      </c>
    </row>
    <row r="396" spans="1:7">
      <c r="A396" t="s">
        <v>885</v>
      </c>
      <c r="B396" t="s">
        <v>1291</v>
      </c>
      <c r="C396">
        <v>83853</v>
      </c>
      <c r="D396">
        <v>17423</v>
      </c>
      <c r="E396">
        <v>3685</v>
      </c>
      <c r="F396">
        <v>3663</v>
      </c>
      <c r="G396">
        <v>5250</v>
      </c>
    </row>
    <row r="397" spans="1:7">
      <c r="A397" t="s">
        <v>887</v>
      </c>
      <c r="B397" t="s">
        <v>1292</v>
      </c>
      <c r="C397">
        <v>1514380</v>
      </c>
      <c r="D397">
        <v>102145</v>
      </c>
      <c r="E397">
        <v>3876</v>
      </c>
      <c r="F397">
        <v>2568</v>
      </c>
      <c r="G397">
        <v>7142</v>
      </c>
    </row>
    <row r="398" spans="1:7">
      <c r="A398" t="s">
        <v>889</v>
      </c>
      <c r="B398" t="s">
        <v>1293</v>
      </c>
      <c r="C398">
        <v>22742</v>
      </c>
      <c r="D398">
        <v>5196</v>
      </c>
      <c r="E398">
        <v>1177</v>
      </c>
      <c r="F398">
        <v>981</v>
      </c>
      <c r="G398">
        <v>1489</v>
      </c>
    </row>
    <row r="399" spans="1:7">
      <c r="A399" t="s">
        <v>891</v>
      </c>
      <c r="B399" t="s">
        <v>1294</v>
      </c>
      <c r="C399">
        <v>92990</v>
      </c>
      <c r="D399">
        <v>11905</v>
      </c>
      <c r="E399">
        <v>244</v>
      </c>
      <c r="F399">
        <v>153</v>
      </c>
      <c r="G399">
        <v>1764</v>
      </c>
    </row>
    <row r="400" spans="1:7">
      <c r="A400" t="s">
        <v>893</v>
      </c>
      <c r="B400" t="s">
        <v>1295</v>
      </c>
      <c r="C400">
        <v>5738</v>
      </c>
      <c r="D400">
        <v>2390</v>
      </c>
      <c r="E400">
        <v>267</v>
      </c>
      <c r="F400">
        <v>215</v>
      </c>
      <c r="G400">
        <v>1063</v>
      </c>
    </row>
    <row r="402" spans="2:2">
      <c r="B402" t="s">
        <v>1297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C000B-4642-455E-B0B8-87C821DD8741}">
  <dimension ref="A1:N400"/>
  <sheetViews>
    <sheetView topLeftCell="G1" workbookViewId="0">
      <selection activeCell="L30" sqref="L30"/>
    </sheetView>
  </sheetViews>
  <sheetFormatPr defaultRowHeight="13.2"/>
  <cols>
    <col min="2" max="2" width="120.21875" customWidth="1"/>
    <col min="3" max="3" width="11.109375" customWidth="1"/>
    <col min="5" max="5" width="9.6640625" customWidth="1"/>
    <col min="6" max="6" width="9.109375" customWidth="1"/>
    <col min="7" max="7" width="11.5546875" customWidth="1"/>
    <col min="10" max="10" width="9.21875" bestFit="1" customWidth="1"/>
    <col min="12" max="12" width="10.88671875" customWidth="1"/>
    <col min="14" max="14" width="10.109375" bestFit="1" customWidth="1"/>
  </cols>
  <sheetData>
    <row r="1" spans="1:14">
      <c r="A1" t="s">
        <v>89</v>
      </c>
      <c r="B1" t="s">
        <v>90</v>
      </c>
      <c r="C1" t="s">
        <v>91</v>
      </c>
      <c r="D1" t="s">
        <v>92</v>
      </c>
      <c r="E1" t="s">
        <v>93</v>
      </c>
      <c r="F1" t="s">
        <v>94</v>
      </c>
      <c r="G1" t="s">
        <v>95</v>
      </c>
    </row>
    <row r="2" spans="1:14">
      <c r="A2" t="s">
        <v>96</v>
      </c>
      <c r="B2" t="s">
        <v>97</v>
      </c>
      <c r="C2" t="s">
        <v>5</v>
      </c>
      <c r="D2" t="s">
        <v>6</v>
      </c>
      <c r="E2" t="s">
        <v>7</v>
      </c>
      <c r="F2" t="s">
        <v>8</v>
      </c>
      <c r="G2" t="s">
        <v>9</v>
      </c>
      <c r="I2" t="s">
        <v>63</v>
      </c>
      <c r="K2" s="10"/>
      <c r="L2" s="10"/>
      <c r="M2" s="10"/>
    </row>
    <row r="3" spans="1:14">
      <c r="A3" t="s">
        <v>98</v>
      </c>
      <c r="B3" t="s">
        <v>99</v>
      </c>
      <c r="C3">
        <v>317044702</v>
      </c>
      <c r="D3">
        <v>27624371</v>
      </c>
      <c r="E3">
        <v>1203395</v>
      </c>
      <c r="F3">
        <v>930811</v>
      </c>
      <c r="G3">
        <v>2074237</v>
      </c>
      <c r="I3" s="33">
        <v>2017</v>
      </c>
      <c r="J3" s="33"/>
      <c r="K3" s="34"/>
      <c r="L3" s="34"/>
      <c r="M3" s="34"/>
      <c r="N3" s="33"/>
    </row>
    <row r="4" spans="1:14">
      <c r="A4" t="s">
        <v>100</v>
      </c>
      <c r="B4" t="s">
        <v>101</v>
      </c>
      <c r="C4">
        <v>25874</v>
      </c>
      <c r="D4">
        <v>8693</v>
      </c>
      <c r="E4">
        <v>6980</v>
      </c>
      <c r="F4">
        <v>6877</v>
      </c>
      <c r="G4">
        <v>6966</v>
      </c>
      <c r="J4" t="s">
        <v>61</v>
      </c>
      <c r="K4" t="s">
        <v>6</v>
      </c>
      <c r="L4" t="s">
        <v>60</v>
      </c>
      <c r="M4" t="s">
        <v>59</v>
      </c>
      <c r="N4" t="s">
        <v>43</v>
      </c>
    </row>
    <row r="5" spans="1:14">
      <c r="A5" t="s">
        <v>102</v>
      </c>
      <c r="B5" t="s">
        <v>103</v>
      </c>
      <c r="C5">
        <v>19070869</v>
      </c>
      <c r="D5">
        <v>1775181</v>
      </c>
      <c r="E5">
        <v>71338</v>
      </c>
      <c r="F5">
        <v>65966</v>
      </c>
      <c r="G5">
        <v>106916</v>
      </c>
      <c r="I5" t="s">
        <v>58</v>
      </c>
      <c r="J5" s="13">
        <f>(SUM(C19,C33,C63,C77,C107,C121,C151,C165,C195,C209)/(SUM(C7,C21,C51,C65,C95,C109,C139,C153,C183,C197)))</f>
        <v>0.17204572368511042</v>
      </c>
      <c r="K5" s="13">
        <f t="shared" ref="K5:N5" si="0">(SUM(D19,D33,D63,D77,D107,D121,D151,D165,D195,D209)/(SUM(D7,D21,D51,D65,D95,D109,D139,D153,D183,D197)))</f>
        <v>0.30829471603705477</v>
      </c>
      <c r="L5" s="13">
        <f t="shared" si="0"/>
        <v>0.2515208513378408</v>
      </c>
      <c r="M5" s="13">
        <f t="shared" si="0"/>
        <v>0.24590949572079537</v>
      </c>
      <c r="N5" s="13">
        <f t="shared" si="0"/>
        <v>0.25364488986548045</v>
      </c>
    </row>
    <row r="6" spans="1:14">
      <c r="A6" t="s">
        <v>104</v>
      </c>
      <c r="B6" t="s">
        <v>105</v>
      </c>
      <c r="C6">
        <v>150173</v>
      </c>
      <c r="D6">
        <v>48359</v>
      </c>
      <c r="E6">
        <v>8740</v>
      </c>
      <c r="F6">
        <v>8041</v>
      </c>
      <c r="G6">
        <v>10488</v>
      </c>
      <c r="I6" t="s">
        <v>57</v>
      </c>
      <c r="J6" s="12">
        <f>(SQRT((SQRT(SUMSQ(C20,C34,C64,C78,C108,C122,C152,C166,C196,C210)))^2-(J5^2*(SQRT(SUMSQ(C8,C22,C52,C66,C96,C110,C140,C154,C184,C198)))^2)))/SUM(C7,C21,C51,C65,C95,C109,C139,C153,C183,C197)</f>
        <v>1.0129791570892299E-3</v>
      </c>
      <c r="K6" s="12">
        <f t="shared" ref="K6:N6" si="1">(SQRT((SQRT(SUMSQ(D20,D34,D64,D78,D108,D122,D152,D166,D196,D210)))^2-(K5^2*(SQRT(SUMSQ(D8,D22,D52,D66,D96,D110,D140,D154,D184,D198)))^2)))/SUM(D7,D21,D51,D65,D95,D109,D139,D153,D183,D197)</f>
        <v>3.8719832867144689E-3</v>
      </c>
      <c r="L6" s="12">
        <f t="shared" si="1"/>
        <v>1.9931163386117556E-2</v>
      </c>
      <c r="M6" s="12">
        <f t="shared" si="1"/>
        <v>1.9740260062172478E-2</v>
      </c>
      <c r="N6" s="12">
        <f t="shared" si="1"/>
        <v>1.6248621987673448E-2</v>
      </c>
    </row>
    <row r="7" spans="1:14">
      <c r="A7" t="s">
        <v>106</v>
      </c>
      <c r="B7" t="s">
        <v>107</v>
      </c>
      <c r="C7">
        <v>6222675</v>
      </c>
      <c r="D7">
        <v>694153</v>
      </c>
      <c r="E7">
        <v>18783</v>
      </c>
      <c r="F7">
        <v>16616</v>
      </c>
      <c r="G7">
        <v>29100</v>
      </c>
      <c r="I7" t="s">
        <v>56</v>
      </c>
      <c r="J7" s="12">
        <f>J5-J6</f>
        <v>0.1710327445280212</v>
      </c>
      <c r="K7" s="12">
        <f t="shared" ref="K7:N7" si="2">K5-K6</f>
        <v>0.30442273275034032</v>
      </c>
      <c r="L7" s="12">
        <f t="shared" si="2"/>
        <v>0.23158968795172324</v>
      </c>
      <c r="M7" s="12">
        <f t="shared" si="2"/>
        <v>0.2261692356586229</v>
      </c>
      <c r="N7" s="12">
        <f t="shared" si="2"/>
        <v>0.23739626787780699</v>
      </c>
    </row>
    <row r="8" spans="1:14">
      <c r="A8" t="s">
        <v>108</v>
      </c>
      <c r="B8" t="s">
        <v>109</v>
      </c>
      <c r="C8">
        <v>78385</v>
      </c>
      <c r="D8">
        <v>29592</v>
      </c>
      <c r="E8">
        <v>4731</v>
      </c>
      <c r="F8">
        <v>4352</v>
      </c>
      <c r="G8">
        <v>5552</v>
      </c>
      <c r="I8" t="s">
        <v>51</v>
      </c>
      <c r="J8" s="12">
        <f>J5+J6</f>
        <v>0.17305870284219965</v>
      </c>
      <c r="K8" s="12">
        <f t="shared" ref="K8:N8" si="3">K5+K6</f>
        <v>0.31216669932376923</v>
      </c>
      <c r="L8" s="12">
        <f t="shared" si="3"/>
        <v>0.27145201472395836</v>
      </c>
      <c r="M8" s="12">
        <f t="shared" si="3"/>
        <v>0.26564975578296784</v>
      </c>
      <c r="N8" s="12">
        <f t="shared" si="3"/>
        <v>0.26989351185315391</v>
      </c>
    </row>
    <row r="9" spans="1:14">
      <c r="A9" t="s">
        <v>110</v>
      </c>
      <c r="B9" t="s">
        <v>111</v>
      </c>
      <c r="C9">
        <v>5787782</v>
      </c>
      <c r="D9">
        <v>613665</v>
      </c>
      <c r="E9">
        <v>16767</v>
      </c>
      <c r="F9">
        <v>14748</v>
      </c>
      <c r="G9">
        <v>25752</v>
      </c>
      <c r="I9" t="s">
        <v>52</v>
      </c>
      <c r="J9" s="12">
        <f>(J6/1.645)/J5</f>
        <v>3.5792392131129684E-3</v>
      </c>
      <c r="K9" s="12">
        <f t="shared" ref="K9:N9" si="4">(K6/1.645)/K5</f>
        <v>7.6348672539764241E-3</v>
      </c>
      <c r="L9" s="12">
        <f t="shared" si="4"/>
        <v>4.8171786477797109E-2</v>
      </c>
      <c r="M9" s="12">
        <f t="shared" si="4"/>
        <v>4.8799083814685201E-2</v>
      </c>
      <c r="N9" s="12">
        <f t="shared" si="4"/>
        <v>3.8942561628831258E-2</v>
      </c>
    </row>
    <row r="10" spans="1:14">
      <c r="A10" t="s">
        <v>112</v>
      </c>
      <c r="B10" t="s">
        <v>113</v>
      </c>
      <c r="C10">
        <v>73282</v>
      </c>
      <c r="D10">
        <v>27357</v>
      </c>
      <c r="E10">
        <v>4473</v>
      </c>
      <c r="F10">
        <v>4062</v>
      </c>
      <c r="G10">
        <v>5094</v>
      </c>
      <c r="K10" s="10"/>
      <c r="L10" s="10"/>
      <c r="M10" s="10"/>
    </row>
    <row r="11" spans="1:14">
      <c r="A11" t="s">
        <v>114</v>
      </c>
      <c r="B11" t="s">
        <v>115</v>
      </c>
      <c r="C11">
        <v>688684</v>
      </c>
      <c r="D11">
        <v>65732</v>
      </c>
      <c r="E11">
        <v>2788</v>
      </c>
      <c r="F11">
        <v>2884</v>
      </c>
      <c r="G11">
        <v>4858</v>
      </c>
      <c r="I11" t="s">
        <v>62</v>
      </c>
      <c r="K11" s="10"/>
      <c r="L11" s="10"/>
      <c r="M11" s="10"/>
    </row>
    <row r="12" spans="1:14">
      <c r="A12" t="s">
        <v>116</v>
      </c>
      <c r="B12" t="s">
        <v>117</v>
      </c>
      <c r="C12">
        <v>17875</v>
      </c>
      <c r="D12">
        <v>7225</v>
      </c>
      <c r="E12">
        <v>1428</v>
      </c>
      <c r="F12">
        <v>1599</v>
      </c>
      <c r="G12">
        <v>1754</v>
      </c>
      <c r="I12" s="33">
        <v>2017</v>
      </c>
      <c r="J12" s="33"/>
      <c r="K12" s="34"/>
      <c r="L12" s="34"/>
      <c r="M12" s="34"/>
      <c r="N12" s="33"/>
    </row>
    <row r="13" spans="1:14">
      <c r="A13" t="s">
        <v>118</v>
      </c>
      <c r="B13" t="s">
        <v>119</v>
      </c>
      <c r="C13">
        <v>258308</v>
      </c>
      <c r="D13">
        <v>17832</v>
      </c>
      <c r="E13">
        <v>1128</v>
      </c>
      <c r="F13">
        <v>694</v>
      </c>
      <c r="G13">
        <v>1906</v>
      </c>
      <c r="J13" t="s">
        <v>61</v>
      </c>
      <c r="K13" t="s">
        <v>6</v>
      </c>
      <c r="L13" t="s">
        <v>60</v>
      </c>
      <c r="M13" t="s">
        <v>59</v>
      </c>
      <c r="N13" t="s">
        <v>43</v>
      </c>
    </row>
    <row r="14" spans="1:14">
      <c r="A14" t="s">
        <v>120</v>
      </c>
      <c r="B14" t="s">
        <v>121</v>
      </c>
      <c r="C14">
        <v>11774</v>
      </c>
      <c r="D14">
        <v>3442</v>
      </c>
      <c r="E14">
        <v>536</v>
      </c>
      <c r="F14">
        <v>428</v>
      </c>
      <c r="G14">
        <v>930</v>
      </c>
      <c r="I14" t="s">
        <v>58</v>
      </c>
      <c r="J14" s="13">
        <f>SUM(C239,C253,C283,C297,C327,C341,C371,C385)/SUM(C227,C241,C271,C285,C315,C329,C359,C373)</f>
        <v>7.0423858157941457E-2</v>
      </c>
      <c r="K14" s="13">
        <f t="shared" ref="K14:N14" si="5">SUM(D239,D253,D283,D297,D327,D341,D371,D385)/SUM(D227,D241,D271,D285,D315,D329,D359,D373)</f>
        <v>0.13356209188137069</v>
      </c>
      <c r="L14" s="13">
        <f t="shared" si="5"/>
        <v>8.447010633393541E-2</v>
      </c>
      <c r="M14" s="13">
        <f t="shared" si="5"/>
        <v>8.8387542785843154E-2</v>
      </c>
      <c r="N14" s="13">
        <f t="shared" si="5"/>
        <v>8.814112475781849E-2</v>
      </c>
    </row>
    <row r="15" spans="1:14">
      <c r="A15" t="s">
        <v>122</v>
      </c>
      <c r="B15" t="s">
        <v>123</v>
      </c>
      <c r="C15">
        <v>93393</v>
      </c>
      <c r="D15">
        <v>7156</v>
      </c>
      <c r="E15">
        <v>523</v>
      </c>
      <c r="F15">
        <v>101</v>
      </c>
      <c r="G15">
        <v>579</v>
      </c>
      <c r="I15" t="s">
        <v>57</v>
      </c>
      <c r="J15" s="12">
        <f>(SQRT((SQRT(SUMSQ(C240,C254,C284,C298,C328,C342,C372,C386)))^2-(J14^2*(SQRT(SUMSQ(C228,C242,C272,C286,C316,C330,C360,C374)))^2)))/SUM(C227,C241,C271,C285,C315,C329,C359,C373)</f>
        <v>4.9848468871799658E-4</v>
      </c>
      <c r="K15" s="12">
        <f t="shared" ref="K15:N15" si="6">(SQRT((SQRT(SUMSQ(D240,D254,D284,D298,D328,D342,D372,D386)))^2-(K14^2*(SQRT(SUMSQ(D228,D242,D272,D286,D316,D330,D360,D374)))^2)))/SUM(D227,D241,D271,D285,D315,D329,D359,D373)</f>
        <v>2.3509109253509876E-3</v>
      </c>
      <c r="L15" s="12">
        <f t="shared" si="6"/>
        <v>9.0424569828172555E-3</v>
      </c>
      <c r="M15" s="12">
        <f t="shared" si="6"/>
        <v>1.008902012118284E-2</v>
      </c>
      <c r="N15" s="12">
        <f t="shared" si="6"/>
        <v>7.1714298313677698E-3</v>
      </c>
    </row>
    <row r="16" spans="1:14">
      <c r="A16" t="s">
        <v>124</v>
      </c>
      <c r="B16" t="s">
        <v>125</v>
      </c>
      <c r="C16">
        <v>9036</v>
      </c>
      <c r="D16">
        <v>1968</v>
      </c>
      <c r="E16">
        <v>670</v>
      </c>
      <c r="F16">
        <v>119</v>
      </c>
      <c r="G16">
        <v>673</v>
      </c>
      <c r="I16" t="s">
        <v>56</v>
      </c>
      <c r="J16" s="12">
        <f>J14-J15</f>
        <v>6.9925373469223465E-2</v>
      </c>
      <c r="K16" s="12">
        <f t="shared" ref="K16:N16" si="7">K14-K15</f>
        <v>0.13121118095601972</v>
      </c>
      <c r="L16" s="12">
        <f t="shared" si="7"/>
        <v>7.5427649351118148E-2</v>
      </c>
      <c r="M16" s="12">
        <f t="shared" si="7"/>
        <v>7.8298522664660308E-2</v>
      </c>
      <c r="N16" s="12">
        <f t="shared" si="7"/>
        <v>8.0969694926450717E-2</v>
      </c>
    </row>
    <row r="17" spans="1:14">
      <c r="A17" t="s">
        <v>126</v>
      </c>
      <c r="B17" t="s">
        <v>127</v>
      </c>
      <c r="C17">
        <v>5015615</v>
      </c>
      <c r="D17">
        <v>540468</v>
      </c>
      <c r="E17">
        <v>13091</v>
      </c>
      <c r="F17">
        <v>11990</v>
      </c>
      <c r="G17">
        <v>19361</v>
      </c>
      <c r="I17" t="s">
        <v>51</v>
      </c>
      <c r="J17" s="12">
        <f>J14+J15</f>
        <v>7.092234284665945E-2</v>
      </c>
      <c r="K17" s="12">
        <f t="shared" ref="K17:N17" si="8">K14+K15</f>
        <v>0.13591300280672167</v>
      </c>
      <c r="L17" s="12">
        <f t="shared" si="8"/>
        <v>9.3512563316752673E-2</v>
      </c>
      <c r="M17" s="12">
        <f t="shared" si="8"/>
        <v>9.8476562907026E-2</v>
      </c>
      <c r="N17" s="12">
        <f t="shared" si="8"/>
        <v>9.5312554589186263E-2</v>
      </c>
    </row>
    <row r="18" spans="1:14">
      <c r="A18" t="s">
        <v>128</v>
      </c>
      <c r="B18" t="s">
        <v>129</v>
      </c>
      <c r="C18">
        <v>68566</v>
      </c>
      <c r="D18">
        <v>25923</v>
      </c>
      <c r="E18">
        <v>4206</v>
      </c>
      <c r="F18">
        <v>3870</v>
      </c>
      <c r="G18">
        <v>4767</v>
      </c>
      <c r="I18" t="s">
        <v>52</v>
      </c>
      <c r="J18" s="12">
        <f>(J15/1.645)/J14</f>
        <v>4.3029480893816245E-3</v>
      </c>
      <c r="K18" s="12">
        <f t="shared" ref="K18:N18" si="9">(K15/1.645)/K14</f>
        <v>1.0700080857175628E-2</v>
      </c>
      <c r="L18" s="12">
        <f t="shared" si="9"/>
        <v>6.5075499186991764E-2</v>
      </c>
      <c r="M18" s="12">
        <f t="shared" si="9"/>
        <v>6.9389223158634633E-2</v>
      </c>
      <c r="N18" s="12">
        <f t="shared" si="9"/>
        <v>4.9460814396913105E-2</v>
      </c>
    </row>
    <row r="19" spans="1:14">
      <c r="A19" t="s">
        <v>130</v>
      </c>
      <c r="B19" t="s">
        <v>131</v>
      </c>
      <c r="C19">
        <v>434893</v>
      </c>
      <c r="D19">
        <v>80488</v>
      </c>
      <c r="E19">
        <v>2016</v>
      </c>
      <c r="F19">
        <v>1868</v>
      </c>
      <c r="G19">
        <v>3348</v>
      </c>
    </row>
    <row r="20" spans="1:14">
      <c r="A20" t="s">
        <v>132</v>
      </c>
      <c r="B20" t="s">
        <v>133</v>
      </c>
      <c r="C20">
        <v>16921</v>
      </c>
      <c r="D20">
        <v>8120</v>
      </c>
      <c r="E20">
        <v>1134</v>
      </c>
      <c r="F20">
        <v>1112</v>
      </c>
      <c r="G20">
        <v>1373</v>
      </c>
      <c r="I20" s="21" t="s">
        <v>87</v>
      </c>
    </row>
    <row r="21" spans="1:14">
      <c r="A21" t="s">
        <v>134</v>
      </c>
      <c r="B21" t="s">
        <v>135</v>
      </c>
      <c r="C21">
        <v>11356585</v>
      </c>
      <c r="D21">
        <v>960962</v>
      </c>
      <c r="E21">
        <v>46503</v>
      </c>
      <c r="F21">
        <v>43786</v>
      </c>
      <c r="G21">
        <v>70047</v>
      </c>
      <c r="L21" s="28"/>
      <c r="M21" s="28" t="s">
        <v>136</v>
      </c>
      <c r="N21" s="30" t="s">
        <v>88</v>
      </c>
    </row>
    <row r="22" spans="1:14">
      <c r="A22" t="s">
        <v>137</v>
      </c>
      <c r="B22" t="s">
        <v>138</v>
      </c>
      <c r="C22">
        <v>81897</v>
      </c>
      <c r="D22">
        <v>20721</v>
      </c>
      <c r="E22">
        <v>5024</v>
      </c>
      <c r="F22">
        <v>4662</v>
      </c>
      <c r="G22">
        <v>5857</v>
      </c>
      <c r="I22" s="21" t="s">
        <v>78</v>
      </c>
      <c r="L22" s="7">
        <f>N22/M22</f>
        <v>0.83811222743056901</v>
      </c>
      <c r="M22" s="35">
        <f>E373</f>
        <v>388479</v>
      </c>
      <c r="N22" s="35">
        <f>E377</f>
        <v>325589</v>
      </c>
    </row>
    <row r="23" spans="1:14">
      <c r="A23" t="s">
        <v>139</v>
      </c>
      <c r="B23" t="s">
        <v>140</v>
      </c>
      <c r="C23">
        <v>8513652</v>
      </c>
      <c r="D23">
        <v>502425</v>
      </c>
      <c r="E23">
        <v>33202</v>
      </c>
      <c r="F23">
        <v>31363</v>
      </c>
      <c r="G23">
        <v>48923</v>
      </c>
      <c r="I23" s="21" t="s">
        <v>81</v>
      </c>
      <c r="L23" s="7">
        <f>N23/M23</f>
        <v>0.68964886460957697</v>
      </c>
      <c r="M23" s="35">
        <f>E329</f>
        <v>120267</v>
      </c>
      <c r="N23" s="35">
        <f>E333</f>
        <v>82942</v>
      </c>
    </row>
    <row r="24" spans="1:14">
      <c r="A24" t="s">
        <v>141</v>
      </c>
      <c r="B24" t="s">
        <v>142</v>
      </c>
      <c r="C24">
        <v>67263</v>
      </c>
      <c r="D24">
        <v>12269</v>
      </c>
      <c r="E24">
        <v>4078</v>
      </c>
      <c r="F24">
        <v>3837</v>
      </c>
      <c r="G24">
        <v>4892</v>
      </c>
      <c r="I24" s="29" t="s">
        <v>82</v>
      </c>
      <c r="L24" s="7">
        <f>N24/M24</f>
        <v>0.60562463055174276</v>
      </c>
      <c r="M24" s="35">
        <f>SUM(E241,E285)</f>
        <v>99811</v>
      </c>
      <c r="N24" s="35">
        <f>SUM(E245,E289)</f>
        <v>60448</v>
      </c>
    </row>
    <row r="25" spans="1:14">
      <c r="A25" t="s">
        <v>143</v>
      </c>
      <c r="B25" t="s">
        <v>144</v>
      </c>
      <c r="C25">
        <v>2398715</v>
      </c>
      <c r="D25">
        <v>211289</v>
      </c>
      <c r="E25">
        <v>18911</v>
      </c>
      <c r="F25">
        <v>18703</v>
      </c>
      <c r="G25">
        <v>28053</v>
      </c>
      <c r="I25" s="21" t="s">
        <v>79</v>
      </c>
      <c r="L25" s="7">
        <f>N25/M25</f>
        <v>0.40000890987659821</v>
      </c>
      <c r="M25" s="8">
        <f>SUM(E109,E153,E197)</f>
        <v>112235</v>
      </c>
      <c r="N25" s="8">
        <f>SUM(E113,E157,E201)</f>
        <v>44895</v>
      </c>
    </row>
    <row r="26" spans="1:14">
      <c r="A26" t="s">
        <v>145</v>
      </c>
      <c r="B26" t="s">
        <v>146</v>
      </c>
      <c r="C26">
        <v>29426</v>
      </c>
      <c r="D26">
        <v>9450</v>
      </c>
      <c r="E26">
        <v>3036</v>
      </c>
      <c r="F26">
        <v>3118</v>
      </c>
      <c r="G26">
        <v>3766</v>
      </c>
      <c r="I26" s="21" t="s">
        <v>80</v>
      </c>
      <c r="L26" s="26">
        <f>N26/M26</f>
        <v>0.36022814296654437</v>
      </c>
      <c r="M26" s="8">
        <f>SUM(E21,E65)</f>
        <v>87489</v>
      </c>
      <c r="N26" s="8">
        <f>SUM(E25,E69)</f>
        <v>31516</v>
      </c>
    </row>
    <row r="27" spans="1:14">
      <c r="A27" t="s">
        <v>147</v>
      </c>
      <c r="B27" t="s">
        <v>148</v>
      </c>
      <c r="C27">
        <v>1456340</v>
      </c>
      <c r="D27">
        <v>105366</v>
      </c>
      <c r="E27">
        <v>8693</v>
      </c>
      <c r="F27">
        <v>7636</v>
      </c>
      <c r="G27">
        <v>12916</v>
      </c>
    </row>
    <row r="28" spans="1:14">
      <c r="A28" t="s">
        <v>149</v>
      </c>
      <c r="B28" t="s">
        <v>150</v>
      </c>
      <c r="C28">
        <v>25187</v>
      </c>
      <c r="D28">
        <v>5355</v>
      </c>
      <c r="E28">
        <v>1737</v>
      </c>
      <c r="F28">
        <v>1447</v>
      </c>
      <c r="G28">
        <v>2053</v>
      </c>
    </row>
    <row r="29" spans="1:14">
      <c r="A29" t="s">
        <v>151</v>
      </c>
      <c r="B29" t="s">
        <v>152</v>
      </c>
      <c r="C29">
        <v>670928</v>
      </c>
      <c r="D29">
        <v>41175</v>
      </c>
      <c r="E29">
        <v>843</v>
      </c>
      <c r="F29">
        <v>640</v>
      </c>
      <c r="G29">
        <v>1560</v>
      </c>
    </row>
    <row r="30" spans="1:14">
      <c r="A30" t="s">
        <v>153</v>
      </c>
      <c r="B30" t="s">
        <v>154</v>
      </c>
      <c r="C30">
        <v>15309</v>
      </c>
      <c r="D30">
        <v>3872</v>
      </c>
      <c r="E30">
        <v>485</v>
      </c>
      <c r="F30">
        <v>424</v>
      </c>
      <c r="G30">
        <v>701</v>
      </c>
    </row>
    <row r="31" spans="1:14">
      <c r="A31" t="s">
        <v>155</v>
      </c>
      <c r="B31" t="s">
        <v>156</v>
      </c>
      <c r="C31">
        <v>4626900</v>
      </c>
      <c r="D31">
        <v>178548</v>
      </c>
      <c r="E31">
        <v>7114</v>
      </c>
      <c r="F31">
        <v>6654</v>
      </c>
      <c r="G31">
        <v>9455</v>
      </c>
    </row>
    <row r="32" spans="1:14">
      <c r="A32" t="s">
        <v>157</v>
      </c>
      <c r="B32" t="s">
        <v>158</v>
      </c>
      <c r="C32">
        <v>44454</v>
      </c>
      <c r="D32">
        <v>8290</v>
      </c>
      <c r="E32">
        <v>2012</v>
      </c>
      <c r="F32">
        <v>1948</v>
      </c>
      <c r="G32">
        <v>2233</v>
      </c>
    </row>
    <row r="33" spans="1:7">
      <c r="A33" t="s">
        <v>159</v>
      </c>
      <c r="B33" t="s">
        <v>160</v>
      </c>
      <c r="C33">
        <v>2842933</v>
      </c>
      <c r="D33">
        <v>458537</v>
      </c>
      <c r="E33">
        <v>13301</v>
      </c>
      <c r="F33">
        <v>12423</v>
      </c>
      <c r="G33">
        <v>21124</v>
      </c>
    </row>
    <row r="34" spans="1:7">
      <c r="A34" t="s">
        <v>161</v>
      </c>
      <c r="B34" t="s">
        <v>162</v>
      </c>
      <c r="C34">
        <v>37924</v>
      </c>
      <c r="D34">
        <v>16716</v>
      </c>
      <c r="E34">
        <v>2436</v>
      </c>
      <c r="F34">
        <v>2379</v>
      </c>
      <c r="G34">
        <v>3254</v>
      </c>
    </row>
    <row r="35" spans="1:7">
      <c r="A35" t="s">
        <v>163</v>
      </c>
      <c r="B35" t="s">
        <v>164</v>
      </c>
      <c r="C35">
        <v>1491609</v>
      </c>
      <c r="D35">
        <v>120066</v>
      </c>
      <c r="E35">
        <v>6052</v>
      </c>
      <c r="F35">
        <v>5564</v>
      </c>
      <c r="G35">
        <v>7769</v>
      </c>
    </row>
    <row r="36" spans="1:7">
      <c r="A36" t="s">
        <v>165</v>
      </c>
      <c r="B36" t="s">
        <v>166</v>
      </c>
      <c r="C36">
        <v>21786</v>
      </c>
      <c r="D36">
        <v>7008</v>
      </c>
      <c r="E36">
        <v>1899</v>
      </c>
      <c r="F36">
        <v>1873</v>
      </c>
      <c r="G36">
        <v>2088</v>
      </c>
    </row>
    <row r="37" spans="1:7">
      <c r="A37" t="s">
        <v>167</v>
      </c>
      <c r="B37" t="s">
        <v>168</v>
      </c>
      <c r="C37">
        <v>1417595</v>
      </c>
      <c r="D37">
        <v>108939</v>
      </c>
      <c r="E37">
        <v>5268</v>
      </c>
      <c r="F37">
        <v>4841</v>
      </c>
      <c r="G37">
        <v>6985</v>
      </c>
    </row>
    <row r="38" spans="1:7">
      <c r="A38" t="s">
        <v>169</v>
      </c>
      <c r="B38" t="s">
        <v>170</v>
      </c>
      <c r="C38">
        <v>20936</v>
      </c>
      <c r="D38">
        <v>6529</v>
      </c>
      <c r="E38">
        <v>1575</v>
      </c>
      <c r="F38">
        <v>1573</v>
      </c>
      <c r="G38">
        <v>1761</v>
      </c>
    </row>
    <row r="39" spans="1:7">
      <c r="A39" t="s">
        <v>171</v>
      </c>
      <c r="B39" t="s">
        <v>172</v>
      </c>
      <c r="C39">
        <v>304230</v>
      </c>
      <c r="D39">
        <v>19003</v>
      </c>
      <c r="E39">
        <v>1865</v>
      </c>
      <c r="F39">
        <v>1708</v>
      </c>
      <c r="G39">
        <v>2328</v>
      </c>
    </row>
    <row r="40" spans="1:7">
      <c r="A40" t="s">
        <v>173</v>
      </c>
      <c r="B40" t="s">
        <v>174</v>
      </c>
      <c r="C40">
        <v>8149</v>
      </c>
      <c r="D40">
        <v>2576</v>
      </c>
      <c r="E40">
        <v>985</v>
      </c>
      <c r="F40">
        <v>975</v>
      </c>
      <c r="G40">
        <v>1071</v>
      </c>
    </row>
    <row r="41" spans="1:7">
      <c r="A41" t="s">
        <v>175</v>
      </c>
      <c r="B41" t="s">
        <v>176</v>
      </c>
      <c r="C41">
        <v>388116</v>
      </c>
      <c r="D41">
        <v>22814</v>
      </c>
      <c r="E41">
        <v>817</v>
      </c>
      <c r="F41">
        <v>660</v>
      </c>
      <c r="G41">
        <v>854</v>
      </c>
    </row>
    <row r="42" spans="1:7">
      <c r="A42" t="s">
        <v>177</v>
      </c>
      <c r="B42" t="s">
        <v>178</v>
      </c>
      <c r="C42">
        <v>10785</v>
      </c>
      <c r="D42">
        <v>2828</v>
      </c>
      <c r="E42">
        <v>418</v>
      </c>
      <c r="F42">
        <v>341</v>
      </c>
      <c r="G42">
        <v>419</v>
      </c>
    </row>
    <row r="43" spans="1:7">
      <c r="A43" t="s">
        <v>179</v>
      </c>
      <c r="B43" t="s">
        <v>180</v>
      </c>
      <c r="C43">
        <v>1328559</v>
      </c>
      <c r="D43">
        <v>102546</v>
      </c>
      <c r="E43">
        <v>4307</v>
      </c>
      <c r="F43">
        <v>3880</v>
      </c>
      <c r="G43">
        <v>5850</v>
      </c>
    </row>
    <row r="44" spans="1:7">
      <c r="A44" t="s">
        <v>181</v>
      </c>
      <c r="B44" t="s">
        <v>182</v>
      </c>
      <c r="C44">
        <v>18719</v>
      </c>
      <c r="D44">
        <v>6454</v>
      </c>
      <c r="E44">
        <v>1349</v>
      </c>
      <c r="F44">
        <v>1324</v>
      </c>
      <c r="G44">
        <v>1509</v>
      </c>
    </row>
    <row r="45" spans="1:7">
      <c r="A45" t="s">
        <v>183</v>
      </c>
      <c r="B45" t="s">
        <v>184</v>
      </c>
      <c r="C45">
        <v>379869</v>
      </c>
      <c r="D45">
        <v>28482</v>
      </c>
      <c r="E45">
        <v>1619</v>
      </c>
      <c r="F45">
        <v>1557</v>
      </c>
      <c r="G45">
        <v>2069</v>
      </c>
    </row>
    <row r="46" spans="1:7">
      <c r="A46" t="s">
        <v>185</v>
      </c>
      <c r="B46" t="s">
        <v>186</v>
      </c>
      <c r="C46">
        <v>11946</v>
      </c>
      <c r="D46">
        <v>3259</v>
      </c>
      <c r="E46">
        <v>1101</v>
      </c>
      <c r="F46">
        <v>1069</v>
      </c>
      <c r="G46">
        <v>1128</v>
      </c>
    </row>
    <row r="47" spans="1:7">
      <c r="A47" t="s">
        <v>187</v>
      </c>
      <c r="B47" t="s">
        <v>188</v>
      </c>
      <c r="C47">
        <v>74014</v>
      </c>
      <c r="D47">
        <v>11127</v>
      </c>
      <c r="E47">
        <v>784</v>
      </c>
      <c r="F47">
        <v>723</v>
      </c>
      <c r="G47">
        <v>784</v>
      </c>
    </row>
    <row r="48" spans="1:7">
      <c r="A48" t="s">
        <v>189</v>
      </c>
      <c r="B48" t="s">
        <v>190</v>
      </c>
      <c r="C48">
        <v>6323</v>
      </c>
      <c r="D48">
        <v>3266</v>
      </c>
      <c r="E48">
        <v>1165</v>
      </c>
      <c r="F48">
        <v>1164</v>
      </c>
      <c r="G48">
        <v>1165</v>
      </c>
    </row>
    <row r="49" spans="1:7">
      <c r="A49" t="s">
        <v>191</v>
      </c>
      <c r="B49" t="s">
        <v>192</v>
      </c>
      <c r="C49">
        <v>23496135</v>
      </c>
      <c r="D49">
        <v>2300446</v>
      </c>
      <c r="E49">
        <v>69386</v>
      </c>
      <c r="F49">
        <v>55989</v>
      </c>
      <c r="G49">
        <v>108501</v>
      </c>
    </row>
    <row r="50" spans="1:7">
      <c r="A50" t="s">
        <v>193</v>
      </c>
      <c r="B50" t="s">
        <v>194</v>
      </c>
      <c r="C50">
        <v>167036</v>
      </c>
      <c r="D50">
        <v>49123</v>
      </c>
      <c r="E50">
        <v>9690</v>
      </c>
      <c r="F50">
        <v>8113</v>
      </c>
      <c r="G50">
        <v>10807</v>
      </c>
    </row>
    <row r="51" spans="1:7">
      <c r="A51" t="s">
        <v>195</v>
      </c>
      <c r="B51" t="s">
        <v>196</v>
      </c>
      <c r="C51">
        <v>7824363</v>
      </c>
      <c r="D51">
        <v>902301</v>
      </c>
      <c r="E51">
        <v>22870</v>
      </c>
      <c r="F51">
        <v>17158</v>
      </c>
      <c r="G51">
        <v>34110</v>
      </c>
    </row>
    <row r="52" spans="1:7">
      <c r="A52" t="s">
        <v>197</v>
      </c>
      <c r="B52" t="s">
        <v>198</v>
      </c>
      <c r="C52">
        <v>88084</v>
      </c>
      <c r="D52">
        <v>30055</v>
      </c>
      <c r="E52">
        <v>5481</v>
      </c>
      <c r="F52">
        <v>4754</v>
      </c>
      <c r="G52">
        <v>6712</v>
      </c>
    </row>
    <row r="53" spans="1:7">
      <c r="A53" t="s">
        <v>199</v>
      </c>
      <c r="B53" t="s">
        <v>200</v>
      </c>
      <c r="C53">
        <v>7311224</v>
      </c>
      <c r="D53">
        <v>790638</v>
      </c>
      <c r="E53">
        <v>19430</v>
      </c>
      <c r="F53">
        <v>14927</v>
      </c>
      <c r="G53">
        <v>28938</v>
      </c>
    </row>
    <row r="54" spans="1:7">
      <c r="A54" t="s">
        <v>201</v>
      </c>
      <c r="B54" t="s">
        <v>202</v>
      </c>
      <c r="C54">
        <v>81636</v>
      </c>
      <c r="D54">
        <v>27370</v>
      </c>
      <c r="E54">
        <v>4520</v>
      </c>
      <c r="F54">
        <v>4368</v>
      </c>
      <c r="G54">
        <v>5785</v>
      </c>
    </row>
    <row r="55" spans="1:7">
      <c r="A55" t="s">
        <v>203</v>
      </c>
      <c r="B55" t="s">
        <v>204</v>
      </c>
      <c r="C55">
        <v>899015</v>
      </c>
      <c r="D55">
        <v>80294</v>
      </c>
      <c r="E55">
        <v>3286</v>
      </c>
      <c r="F55">
        <v>1509</v>
      </c>
      <c r="G55">
        <v>5843</v>
      </c>
    </row>
    <row r="56" spans="1:7">
      <c r="A56" t="s">
        <v>205</v>
      </c>
      <c r="B56" t="s">
        <v>206</v>
      </c>
      <c r="C56">
        <v>27668</v>
      </c>
      <c r="D56">
        <v>8616</v>
      </c>
      <c r="E56">
        <v>1847</v>
      </c>
      <c r="F56">
        <v>956</v>
      </c>
      <c r="G56">
        <v>2665</v>
      </c>
    </row>
    <row r="57" spans="1:7">
      <c r="A57" t="s">
        <v>207</v>
      </c>
      <c r="B57" t="s">
        <v>208</v>
      </c>
      <c r="C57">
        <v>290160</v>
      </c>
      <c r="D57">
        <v>17445</v>
      </c>
      <c r="E57">
        <v>343</v>
      </c>
      <c r="F57">
        <v>262</v>
      </c>
      <c r="G57">
        <v>513</v>
      </c>
    </row>
    <row r="58" spans="1:7">
      <c r="A58" t="s">
        <v>209</v>
      </c>
      <c r="B58" t="s">
        <v>210</v>
      </c>
      <c r="C58">
        <v>14395</v>
      </c>
      <c r="D58">
        <v>3261</v>
      </c>
      <c r="E58">
        <v>379</v>
      </c>
      <c r="F58">
        <v>363</v>
      </c>
      <c r="G58">
        <v>443</v>
      </c>
    </row>
    <row r="59" spans="1:7">
      <c r="A59" t="s">
        <v>211</v>
      </c>
      <c r="B59" t="s">
        <v>212</v>
      </c>
      <c r="C59">
        <v>103637</v>
      </c>
      <c r="D59">
        <v>8102</v>
      </c>
      <c r="E59">
        <v>54</v>
      </c>
      <c r="F59">
        <v>0</v>
      </c>
      <c r="G59">
        <v>145</v>
      </c>
    </row>
    <row r="60" spans="1:7">
      <c r="A60" t="s">
        <v>213</v>
      </c>
      <c r="B60" t="s">
        <v>214</v>
      </c>
      <c r="C60">
        <v>7814</v>
      </c>
      <c r="D60">
        <v>1975</v>
      </c>
      <c r="E60">
        <v>92</v>
      </c>
      <c r="F60">
        <v>225</v>
      </c>
      <c r="G60">
        <v>177</v>
      </c>
    </row>
    <row r="61" spans="1:7">
      <c r="A61" t="s">
        <v>215</v>
      </c>
      <c r="B61" t="s">
        <v>216</v>
      </c>
      <c r="C61">
        <v>6410125</v>
      </c>
      <c r="D61">
        <v>703124</v>
      </c>
      <c r="E61">
        <v>16201</v>
      </c>
      <c r="F61">
        <v>13512</v>
      </c>
      <c r="G61">
        <v>22004</v>
      </c>
    </row>
    <row r="62" spans="1:7">
      <c r="A62" t="s">
        <v>217</v>
      </c>
      <c r="B62" t="s">
        <v>218</v>
      </c>
      <c r="C62">
        <v>73274</v>
      </c>
      <c r="D62">
        <v>25147</v>
      </c>
      <c r="E62">
        <v>4193</v>
      </c>
      <c r="F62">
        <v>4220</v>
      </c>
      <c r="G62">
        <v>4796</v>
      </c>
    </row>
    <row r="63" spans="1:7">
      <c r="A63" t="s">
        <v>219</v>
      </c>
      <c r="B63" t="s">
        <v>220</v>
      </c>
      <c r="C63">
        <v>513139</v>
      </c>
      <c r="D63">
        <v>111663</v>
      </c>
      <c r="E63">
        <v>3440</v>
      </c>
      <c r="F63">
        <v>2231</v>
      </c>
      <c r="G63">
        <v>5172</v>
      </c>
    </row>
    <row r="64" spans="1:7">
      <c r="A64" t="s">
        <v>221</v>
      </c>
      <c r="B64" t="s">
        <v>222</v>
      </c>
      <c r="C64">
        <v>21949</v>
      </c>
      <c r="D64">
        <v>9617</v>
      </c>
      <c r="E64">
        <v>2790</v>
      </c>
      <c r="F64">
        <v>2097</v>
      </c>
      <c r="G64">
        <v>2949</v>
      </c>
    </row>
    <row r="65" spans="1:7">
      <c r="A65" t="s">
        <v>223</v>
      </c>
      <c r="B65" t="s">
        <v>224</v>
      </c>
      <c r="C65">
        <v>12581609</v>
      </c>
      <c r="D65">
        <v>1154346</v>
      </c>
      <c r="E65">
        <v>40986</v>
      </c>
      <c r="F65">
        <v>34192</v>
      </c>
      <c r="G65">
        <v>64702</v>
      </c>
    </row>
    <row r="66" spans="1:7">
      <c r="A66" t="s">
        <v>225</v>
      </c>
      <c r="B66" t="s">
        <v>226</v>
      </c>
      <c r="C66">
        <v>82923</v>
      </c>
      <c r="D66">
        <v>22468</v>
      </c>
      <c r="E66">
        <v>4902</v>
      </c>
      <c r="F66">
        <v>4243</v>
      </c>
      <c r="G66">
        <v>5500</v>
      </c>
    </row>
    <row r="67" spans="1:7">
      <c r="A67" t="s">
        <v>227</v>
      </c>
      <c r="B67" t="s">
        <v>228</v>
      </c>
      <c r="C67">
        <v>9730797</v>
      </c>
      <c r="D67">
        <v>627235</v>
      </c>
      <c r="E67">
        <v>28098</v>
      </c>
      <c r="F67">
        <v>24243</v>
      </c>
      <c r="G67">
        <v>44939</v>
      </c>
    </row>
    <row r="68" spans="1:7">
      <c r="A68" t="s">
        <v>229</v>
      </c>
      <c r="B68" t="s">
        <v>230</v>
      </c>
      <c r="C68">
        <v>61027</v>
      </c>
      <c r="D68">
        <v>15269</v>
      </c>
      <c r="E68">
        <v>4001</v>
      </c>
      <c r="F68">
        <v>3417</v>
      </c>
      <c r="G68">
        <v>4392</v>
      </c>
    </row>
    <row r="69" spans="1:7">
      <c r="A69" t="s">
        <v>231</v>
      </c>
      <c r="B69" t="s">
        <v>232</v>
      </c>
      <c r="C69">
        <v>2392222</v>
      </c>
      <c r="D69">
        <v>224873</v>
      </c>
      <c r="E69">
        <v>12605</v>
      </c>
      <c r="F69">
        <v>11506</v>
      </c>
      <c r="G69">
        <v>20688</v>
      </c>
    </row>
    <row r="70" spans="1:7">
      <c r="A70" t="s">
        <v>233</v>
      </c>
      <c r="B70" t="s">
        <v>234</v>
      </c>
      <c r="C70">
        <v>30904</v>
      </c>
      <c r="D70">
        <v>9985</v>
      </c>
      <c r="E70">
        <v>2366</v>
      </c>
      <c r="F70">
        <v>2251</v>
      </c>
      <c r="G70">
        <v>3060</v>
      </c>
    </row>
    <row r="71" spans="1:7">
      <c r="A71" t="s">
        <v>235</v>
      </c>
      <c r="B71" t="s">
        <v>236</v>
      </c>
      <c r="C71">
        <v>1174812</v>
      </c>
      <c r="D71">
        <v>99909</v>
      </c>
      <c r="E71">
        <v>5955</v>
      </c>
      <c r="F71">
        <v>5002</v>
      </c>
      <c r="G71">
        <v>9400</v>
      </c>
    </row>
    <row r="72" spans="1:7">
      <c r="A72" t="s">
        <v>237</v>
      </c>
      <c r="B72" t="s">
        <v>238</v>
      </c>
      <c r="C72">
        <v>21748</v>
      </c>
      <c r="D72">
        <v>7082</v>
      </c>
      <c r="E72">
        <v>1479</v>
      </c>
      <c r="F72">
        <v>1313</v>
      </c>
      <c r="G72">
        <v>1811</v>
      </c>
    </row>
    <row r="73" spans="1:7">
      <c r="A73" t="s">
        <v>239</v>
      </c>
      <c r="B73" t="s">
        <v>240</v>
      </c>
      <c r="C73">
        <v>1460720</v>
      </c>
      <c r="D73">
        <v>99428</v>
      </c>
      <c r="E73">
        <v>2008</v>
      </c>
      <c r="F73">
        <v>2020</v>
      </c>
      <c r="G73">
        <v>4349</v>
      </c>
    </row>
    <row r="74" spans="1:7">
      <c r="A74" t="s">
        <v>241</v>
      </c>
      <c r="B74" t="s">
        <v>242</v>
      </c>
      <c r="C74">
        <v>22772</v>
      </c>
      <c r="D74">
        <v>5781</v>
      </c>
      <c r="E74">
        <v>697</v>
      </c>
      <c r="F74">
        <v>745</v>
      </c>
      <c r="G74">
        <v>1125</v>
      </c>
    </row>
    <row r="75" spans="1:7">
      <c r="A75" t="s">
        <v>243</v>
      </c>
      <c r="B75" t="s">
        <v>244</v>
      </c>
      <c r="C75">
        <v>6193390</v>
      </c>
      <c r="D75">
        <v>288333</v>
      </c>
      <c r="E75">
        <v>9792</v>
      </c>
      <c r="F75">
        <v>7947</v>
      </c>
      <c r="G75">
        <v>14424</v>
      </c>
    </row>
    <row r="76" spans="1:7">
      <c r="A76" t="s">
        <v>245</v>
      </c>
      <c r="B76" t="s">
        <v>246</v>
      </c>
      <c r="C76">
        <v>52779</v>
      </c>
      <c r="D76">
        <v>12510</v>
      </c>
      <c r="E76">
        <v>2305</v>
      </c>
      <c r="F76">
        <v>1840</v>
      </c>
      <c r="G76">
        <v>2393</v>
      </c>
    </row>
    <row r="77" spans="1:7">
      <c r="A77" t="s">
        <v>247</v>
      </c>
      <c r="B77" t="s">
        <v>248</v>
      </c>
      <c r="C77">
        <v>2850812</v>
      </c>
      <c r="D77">
        <v>527111</v>
      </c>
      <c r="E77">
        <v>12888</v>
      </c>
      <c r="F77">
        <v>9949</v>
      </c>
      <c r="G77">
        <v>19763</v>
      </c>
    </row>
    <row r="78" spans="1:7">
      <c r="A78" t="s">
        <v>249</v>
      </c>
      <c r="B78" t="s">
        <v>250</v>
      </c>
      <c r="C78">
        <v>43183</v>
      </c>
      <c r="D78">
        <v>18226</v>
      </c>
      <c r="E78">
        <v>2715</v>
      </c>
      <c r="F78">
        <v>2171</v>
      </c>
      <c r="G78">
        <v>3520</v>
      </c>
    </row>
    <row r="79" spans="1:7">
      <c r="A79" t="s">
        <v>251</v>
      </c>
      <c r="B79" t="s">
        <v>252</v>
      </c>
      <c r="C79">
        <v>3090163</v>
      </c>
      <c r="D79">
        <v>243799</v>
      </c>
      <c r="E79">
        <v>5530</v>
      </c>
      <c r="F79">
        <v>4639</v>
      </c>
      <c r="G79">
        <v>9689</v>
      </c>
    </row>
    <row r="80" spans="1:7">
      <c r="A80" t="s">
        <v>253</v>
      </c>
      <c r="B80" t="s">
        <v>254</v>
      </c>
      <c r="C80">
        <v>32614</v>
      </c>
      <c r="D80">
        <v>8017</v>
      </c>
      <c r="E80">
        <v>1627</v>
      </c>
      <c r="F80">
        <v>1449</v>
      </c>
      <c r="G80">
        <v>2106</v>
      </c>
    </row>
    <row r="81" spans="1:7">
      <c r="A81" t="s">
        <v>255</v>
      </c>
      <c r="B81" t="s">
        <v>256</v>
      </c>
      <c r="C81">
        <v>3053180</v>
      </c>
      <c r="D81">
        <v>236722</v>
      </c>
      <c r="E81">
        <v>5465</v>
      </c>
      <c r="F81">
        <v>4574</v>
      </c>
      <c r="G81">
        <v>9602</v>
      </c>
    </row>
    <row r="82" spans="1:7">
      <c r="A82" t="s">
        <v>257</v>
      </c>
      <c r="B82" t="s">
        <v>258</v>
      </c>
      <c r="C82">
        <v>32013</v>
      </c>
      <c r="D82">
        <v>7908</v>
      </c>
      <c r="E82">
        <v>1621</v>
      </c>
      <c r="F82">
        <v>1438</v>
      </c>
      <c r="G82">
        <v>2099</v>
      </c>
    </row>
    <row r="83" spans="1:7">
      <c r="A83" t="s">
        <v>259</v>
      </c>
      <c r="B83" t="s">
        <v>260</v>
      </c>
      <c r="C83">
        <v>401039</v>
      </c>
      <c r="D83">
        <v>23564</v>
      </c>
      <c r="E83">
        <v>1030</v>
      </c>
      <c r="F83">
        <v>922</v>
      </c>
      <c r="G83">
        <v>1564</v>
      </c>
    </row>
    <row r="84" spans="1:7">
      <c r="A84" t="s">
        <v>261</v>
      </c>
      <c r="B84" t="s">
        <v>262</v>
      </c>
      <c r="C84">
        <v>10933</v>
      </c>
      <c r="D84">
        <v>2201</v>
      </c>
      <c r="E84">
        <v>628</v>
      </c>
      <c r="F84">
        <v>684</v>
      </c>
      <c r="G84">
        <v>744</v>
      </c>
    </row>
    <row r="85" spans="1:7">
      <c r="A85" t="s">
        <v>263</v>
      </c>
      <c r="B85" t="s">
        <v>264</v>
      </c>
      <c r="C85">
        <v>643248</v>
      </c>
      <c r="D85">
        <v>40370</v>
      </c>
      <c r="E85">
        <v>763</v>
      </c>
      <c r="F85">
        <v>558</v>
      </c>
      <c r="G85">
        <v>2381</v>
      </c>
    </row>
    <row r="86" spans="1:7">
      <c r="A86" t="s">
        <v>265</v>
      </c>
      <c r="B86" t="s">
        <v>266</v>
      </c>
      <c r="C86">
        <v>13166</v>
      </c>
      <c r="D86">
        <v>3995</v>
      </c>
      <c r="E86">
        <v>460</v>
      </c>
      <c r="F86">
        <v>342</v>
      </c>
      <c r="G86">
        <v>1291</v>
      </c>
    </row>
    <row r="87" spans="1:7">
      <c r="A87" t="s">
        <v>267</v>
      </c>
      <c r="B87" t="s">
        <v>268</v>
      </c>
      <c r="C87">
        <v>3013988</v>
      </c>
      <c r="D87">
        <v>233316</v>
      </c>
      <c r="E87">
        <v>5465</v>
      </c>
      <c r="F87">
        <v>4574</v>
      </c>
      <c r="G87">
        <v>9003</v>
      </c>
    </row>
    <row r="88" spans="1:7">
      <c r="A88" t="s">
        <v>269</v>
      </c>
      <c r="B88" t="s">
        <v>270</v>
      </c>
      <c r="C88">
        <v>31432</v>
      </c>
      <c r="D88">
        <v>7790</v>
      </c>
      <c r="E88">
        <v>1621</v>
      </c>
      <c r="F88">
        <v>1438</v>
      </c>
      <c r="G88">
        <v>1820</v>
      </c>
    </row>
    <row r="89" spans="1:7">
      <c r="A89" t="s">
        <v>271</v>
      </c>
      <c r="B89" t="s">
        <v>272</v>
      </c>
      <c r="C89">
        <v>1403138</v>
      </c>
      <c r="D89">
        <v>105905</v>
      </c>
      <c r="E89">
        <v>2504</v>
      </c>
      <c r="F89">
        <v>2419</v>
      </c>
      <c r="G89">
        <v>3228</v>
      </c>
    </row>
    <row r="90" spans="1:7">
      <c r="A90" t="s">
        <v>273</v>
      </c>
      <c r="B90" t="s">
        <v>274</v>
      </c>
      <c r="C90">
        <v>19758</v>
      </c>
      <c r="D90">
        <v>5370</v>
      </c>
      <c r="E90">
        <v>1182</v>
      </c>
      <c r="F90">
        <v>1166</v>
      </c>
      <c r="G90">
        <v>1243</v>
      </c>
    </row>
    <row r="91" spans="1:7">
      <c r="A91" t="s">
        <v>275</v>
      </c>
      <c r="B91" t="s">
        <v>276</v>
      </c>
      <c r="C91">
        <v>36983</v>
      </c>
      <c r="D91">
        <v>7077</v>
      </c>
      <c r="E91">
        <v>65</v>
      </c>
      <c r="F91">
        <v>65</v>
      </c>
      <c r="G91">
        <v>87</v>
      </c>
    </row>
    <row r="92" spans="1:7">
      <c r="A92" t="s">
        <v>277</v>
      </c>
      <c r="B92" t="s">
        <v>278</v>
      </c>
      <c r="C92">
        <v>3863</v>
      </c>
      <c r="D92">
        <v>1615</v>
      </c>
      <c r="E92">
        <v>106</v>
      </c>
      <c r="F92">
        <v>106</v>
      </c>
      <c r="G92">
        <v>112</v>
      </c>
    </row>
    <row r="93" spans="1:7">
      <c r="A93" t="s">
        <v>279</v>
      </c>
      <c r="B93" t="s">
        <v>280</v>
      </c>
      <c r="C93">
        <v>21040833</v>
      </c>
      <c r="D93">
        <v>2136856</v>
      </c>
      <c r="E93">
        <v>62099</v>
      </c>
      <c r="F93">
        <v>53314</v>
      </c>
      <c r="G93">
        <v>100988</v>
      </c>
    </row>
    <row r="94" spans="1:7">
      <c r="A94" t="s">
        <v>281</v>
      </c>
      <c r="B94" t="s">
        <v>282</v>
      </c>
      <c r="C94">
        <v>140721</v>
      </c>
      <c r="D94">
        <v>56819</v>
      </c>
      <c r="E94">
        <v>8871</v>
      </c>
      <c r="F94">
        <v>7682</v>
      </c>
      <c r="G94">
        <v>11163</v>
      </c>
    </row>
    <row r="95" spans="1:7">
      <c r="A95" t="s">
        <v>283</v>
      </c>
      <c r="B95" t="s">
        <v>284</v>
      </c>
      <c r="C95">
        <v>6640918</v>
      </c>
      <c r="D95">
        <v>771052</v>
      </c>
      <c r="E95">
        <v>18717</v>
      </c>
      <c r="F95">
        <v>16399</v>
      </c>
      <c r="G95">
        <v>31636</v>
      </c>
    </row>
    <row r="96" spans="1:7">
      <c r="A96" t="s">
        <v>285</v>
      </c>
      <c r="B96" t="s">
        <v>286</v>
      </c>
      <c r="C96">
        <v>71247</v>
      </c>
      <c r="D96">
        <v>30480</v>
      </c>
      <c r="E96">
        <v>4608</v>
      </c>
      <c r="F96">
        <v>4156</v>
      </c>
      <c r="G96">
        <v>5983</v>
      </c>
    </row>
    <row r="97" spans="1:7">
      <c r="A97" t="s">
        <v>287</v>
      </c>
      <c r="B97" t="s">
        <v>288</v>
      </c>
      <c r="C97">
        <v>6187166</v>
      </c>
      <c r="D97">
        <v>661301</v>
      </c>
      <c r="E97">
        <v>16641</v>
      </c>
      <c r="F97">
        <v>14553</v>
      </c>
      <c r="G97">
        <v>27433</v>
      </c>
    </row>
    <row r="98" spans="1:7">
      <c r="A98" t="s">
        <v>289</v>
      </c>
      <c r="B98" t="s">
        <v>290</v>
      </c>
      <c r="C98">
        <v>68943</v>
      </c>
      <c r="D98">
        <v>27071</v>
      </c>
      <c r="E98">
        <v>4039</v>
      </c>
      <c r="F98">
        <v>3633</v>
      </c>
      <c r="G98">
        <v>5406</v>
      </c>
    </row>
    <row r="99" spans="1:7">
      <c r="A99" t="s">
        <v>291</v>
      </c>
      <c r="B99" t="s">
        <v>292</v>
      </c>
      <c r="C99">
        <v>1287861</v>
      </c>
      <c r="D99">
        <v>116858</v>
      </c>
      <c r="E99">
        <v>4288</v>
      </c>
      <c r="F99">
        <v>3678</v>
      </c>
      <c r="G99">
        <v>5218</v>
      </c>
    </row>
    <row r="100" spans="1:7">
      <c r="A100" t="s">
        <v>293</v>
      </c>
      <c r="B100" t="s">
        <v>294</v>
      </c>
      <c r="C100">
        <v>30092</v>
      </c>
      <c r="D100">
        <v>10016</v>
      </c>
      <c r="E100">
        <v>2185</v>
      </c>
      <c r="F100">
        <v>2092</v>
      </c>
      <c r="G100">
        <v>2274</v>
      </c>
    </row>
    <row r="101" spans="1:7">
      <c r="A101" t="s">
        <v>295</v>
      </c>
      <c r="B101" t="s">
        <v>296</v>
      </c>
      <c r="C101">
        <v>289057</v>
      </c>
      <c r="D101">
        <v>28621</v>
      </c>
      <c r="E101">
        <v>432</v>
      </c>
      <c r="F101">
        <v>98</v>
      </c>
      <c r="G101">
        <v>1388</v>
      </c>
    </row>
    <row r="102" spans="1:7">
      <c r="A102" t="s">
        <v>297</v>
      </c>
      <c r="B102" t="s">
        <v>298</v>
      </c>
      <c r="C102">
        <v>14348</v>
      </c>
      <c r="D102">
        <v>4560</v>
      </c>
      <c r="E102">
        <v>437</v>
      </c>
      <c r="F102">
        <v>118</v>
      </c>
      <c r="G102">
        <v>1322</v>
      </c>
    </row>
    <row r="103" spans="1:7">
      <c r="A103" t="s">
        <v>299</v>
      </c>
      <c r="B103" t="s">
        <v>300</v>
      </c>
      <c r="C103">
        <v>78099</v>
      </c>
      <c r="D103">
        <v>6015</v>
      </c>
      <c r="E103">
        <v>0</v>
      </c>
      <c r="F103">
        <v>0</v>
      </c>
      <c r="G103">
        <v>0</v>
      </c>
    </row>
    <row r="104" spans="1:7">
      <c r="A104" t="s">
        <v>301</v>
      </c>
      <c r="B104" t="s">
        <v>302</v>
      </c>
      <c r="C104">
        <v>8518</v>
      </c>
      <c r="D104">
        <v>2033</v>
      </c>
      <c r="E104">
        <v>225</v>
      </c>
      <c r="F104">
        <v>225</v>
      </c>
      <c r="G104">
        <v>225</v>
      </c>
    </row>
    <row r="105" spans="1:7">
      <c r="A105" t="s">
        <v>303</v>
      </c>
      <c r="B105" t="s">
        <v>304</v>
      </c>
      <c r="C105">
        <v>4861756</v>
      </c>
      <c r="D105">
        <v>530647</v>
      </c>
      <c r="E105">
        <v>12402</v>
      </c>
      <c r="F105">
        <v>10819</v>
      </c>
      <c r="G105">
        <v>21594</v>
      </c>
    </row>
    <row r="106" spans="1:7">
      <c r="A106" t="s">
        <v>305</v>
      </c>
      <c r="B106" t="s">
        <v>306</v>
      </c>
      <c r="C106">
        <v>60735</v>
      </c>
      <c r="D106">
        <v>23639</v>
      </c>
      <c r="E106">
        <v>3664</v>
      </c>
      <c r="F106">
        <v>3218</v>
      </c>
      <c r="G106">
        <v>5101</v>
      </c>
    </row>
    <row r="107" spans="1:7">
      <c r="A107" t="s">
        <v>307</v>
      </c>
      <c r="B107" t="s">
        <v>308</v>
      </c>
      <c r="C107">
        <v>453752</v>
      </c>
      <c r="D107">
        <v>109751</v>
      </c>
      <c r="E107">
        <v>2076</v>
      </c>
      <c r="F107">
        <v>1846</v>
      </c>
      <c r="G107">
        <v>4203</v>
      </c>
    </row>
    <row r="108" spans="1:7">
      <c r="A108" t="s">
        <v>309</v>
      </c>
      <c r="B108" t="s">
        <v>310</v>
      </c>
      <c r="C108">
        <v>18148</v>
      </c>
      <c r="D108">
        <v>11387</v>
      </c>
      <c r="E108">
        <v>1194</v>
      </c>
      <c r="F108">
        <v>1156</v>
      </c>
      <c r="G108">
        <v>1836</v>
      </c>
    </row>
    <row r="109" spans="1:7">
      <c r="A109" t="s">
        <v>311</v>
      </c>
      <c r="B109" t="s">
        <v>312</v>
      </c>
      <c r="C109">
        <v>10817056</v>
      </c>
      <c r="D109">
        <v>1094046</v>
      </c>
      <c r="E109">
        <v>37321</v>
      </c>
      <c r="F109">
        <v>32404</v>
      </c>
      <c r="G109">
        <v>57321</v>
      </c>
    </row>
    <row r="110" spans="1:7">
      <c r="A110" t="s">
        <v>313</v>
      </c>
      <c r="B110" t="s">
        <v>314</v>
      </c>
      <c r="C110">
        <v>75269</v>
      </c>
      <c r="D110">
        <v>29375</v>
      </c>
      <c r="E110">
        <v>4811</v>
      </c>
      <c r="F110">
        <v>4267</v>
      </c>
      <c r="G110">
        <v>5957</v>
      </c>
    </row>
    <row r="111" spans="1:7">
      <c r="A111" t="s">
        <v>315</v>
      </c>
      <c r="B111" t="s">
        <v>316</v>
      </c>
      <c r="C111">
        <v>8235191</v>
      </c>
      <c r="D111">
        <v>612104</v>
      </c>
      <c r="E111">
        <v>22822</v>
      </c>
      <c r="F111">
        <v>19707</v>
      </c>
      <c r="G111">
        <v>34870</v>
      </c>
    </row>
    <row r="112" spans="1:7">
      <c r="A112" t="s">
        <v>317</v>
      </c>
      <c r="B112" t="s">
        <v>318</v>
      </c>
      <c r="C112">
        <v>62533</v>
      </c>
      <c r="D112">
        <v>20008</v>
      </c>
      <c r="E112">
        <v>3400</v>
      </c>
      <c r="F112">
        <v>2748</v>
      </c>
      <c r="G112">
        <v>4034</v>
      </c>
    </row>
    <row r="113" spans="1:7">
      <c r="A113" t="s">
        <v>319</v>
      </c>
      <c r="B113" t="s">
        <v>320</v>
      </c>
      <c r="C113">
        <v>2882243</v>
      </c>
      <c r="D113">
        <v>293415</v>
      </c>
      <c r="E113">
        <v>10413</v>
      </c>
      <c r="F113">
        <v>9390</v>
      </c>
      <c r="G113">
        <v>15477</v>
      </c>
    </row>
    <row r="114" spans="1:7">
      <c r="A114" t="s">
        <v>321</v>
      </c>
      <c r="B114" t="s">
        <v>322</v>
      </c>
      <c r="C114">
        <v>33036</v>
      </c>
      <c r="D114">
        <v>13012</v>
      </c>
      <c r="E114">
        <v>2287</v>
      </c>
      <c r="F114">
        <v>2030</v>
      </c>
      <c r="G114">
        <v>2684</v>
      </c>
    </row>
    <row r="115" spans="1:7">
      <c r="A115" t="s">
        <v>323</v>
      </c>
      <c r="B115" t="s">
        <v>324</v>
      </c>
      <c r="C115">
        <v>1189122</v>
      </c>
      <c r="D115">
        <v>114775</v>
      </c>
      <c r="E115">
        <v>6608</v>
      </c>
      <c r="F115">
        <v>4922</v>
      </c>
      <c r="G115">
        <v>9510</v>
      </c>
    </row>
    <row r="116" spans="1:7">
      <c r="A116" t="s">
        <v>325</v>
      </c>
      <c r="B116" t="s">
        <v>326</v>
      </c>
      <c r="C116">
        <v>21997</v>
      </c>
      <c r="D116">
        <v>8314</v>
      </c>
      <c r="E116">
        <v>1723</v>
      </c>
      <c r="F116">
        <v>1381</v>
      </c>
      <c r="G116">
        <v>2056</v>
      </c>
    </row>
    <row r="117" spans="1:7">
      <c r="A117" t="s">
        <v>327</v>
      </c>
      <c r="B117" t="s">
        <v>328</v>
      </c>
      <c r="C117">
        <v>1018054</v>
      </c>
      <c r="D117">
        <v>70565</v>
      </c>
      <c r="E117">
        <v>1274</v>
      </c>
      <c r="F117">
        <v>1049</v>
      </c>
      <c r="G117">
        <v>2223</v>
      </c>
    </row>
    <row r="118" spans="1:7">
      <c r="A118" t="s">
        <v>329</v>
      </c>
      <c r="B118" t="s">
        <v>330</v>
      </c>
      <c r="C118">
        <v>21530</v>
      </c>
      <c r="D118">
        <v>5882</v>
      </c>
      <c r="E118">
        <v>565</v>
      </c>
      <c r="F118">
        <v>545</v>
      </c>
      <c r="G118">
        <v>843</v>
      </c>
    </row>
    <row r="119" spans="1:7">
      <c r="A119" t="s">
        <v>331</v>
      </c>
      <c r="B119" t="s">
        <v>332</v>
      </c>
      <c r="C119">
        <v>4134148</v>
      </c>
      <c r="D119">
        <v>198250</v>
      </c>
      <c r="E119">
        <v>5687</v>
      </c>
      <c r="F119">
        <v>5184</v>
      </c>
      <c r="G119">
        <v>10162</v>
      </c>
    </row>
    <row r="120" spans="1:7">
      <c r="A120" t="s">
        <v>333</v>
      </c>
      <c r="B120" t="s">
        <v>334</v>
      </c>
      <c r="C120">
        <v>45199</v>
      </c>
      <c r="D120">
        <v>9901</v>
      </c>
      <c r="E120">
        <v>1737</v>
      </c>
      <c r="F120">
        <v>1560</v>
      </c>
      <c r="G120">
        <v>2890</v>
      </c>
    </row>
    <row r="121" spans="1:7">
      <c r="A121" t="s">
        <v>335</v>
      </c>
      <c r="B121" t="s">
        <v>336</v>
      </c>
      <c r="C121">
        <v>2581865</v>
      </c>
      <c r="D121">
        <v>481942</v>
      </c>
      <c r="E121">
        <v>14499</v>
      </c>
      <c r="F121">
        <v>12697</v>
      </c>
      <c r="G121">
        <v>22451</v>
      </c>
    </row>
    <row r="122" spans="1:7">
      <c r="A122" t="s">
        <v>337</v>
      </c>
      <c r="B122" t="s">
        <v>338</v>
      </c>
      <c r="C122">
        <v>37515</v>
      </c>
      <c r="D122">
        <v>16221</v>
      </c>
      <c r="E122">
        <v>2926</v>
      </c>
      <c r="F122">
        <v>2849</v>
      </c>
      <c r="G122">
        <v>3684</v>
      </c>
    </row>
    <row r="123" spans="1:7">
      <c r="A123" t="s">
        <v>339</v>
      </c>
      <c r="B123" t="s">
        <v>340</v>
      </c>
      <c r="C123">
        <v>3582859</v>
      </c>
      <c r="D123">
        <v>271758</v>
      </c>
      <c r="E123">
        <v>6061</v>
      </c>
      <c r="F123">
        <v>4511</v>
      </c>
      <c r="G123">
        <v>12031</v>
      </c>
    </row>
    <row r="124" spans="1:7">
      <c r="A124" t="s">
        <v>341</v>
      </c>
      <c r="B124" t="s">
        <v>342</v>
      </c>
      <c r="C124">
        <v>31499</v>
      </c>
      <c r="D124">
        <v>10862</v>
      </c>
      <c r="E124">
        <v>1577</v>
      </c>
      <c r="F124">
        <v>1404</v>
      </c>
      <c r="G124">
        <v>2334</v>
      </c>
    </row>
    <row r="125" spans="1:7">
      <c r="A125" t="s">
        <v>343</v>
      </c>
      <c r="B125" t="s">
        <v>344</v>
      </c>
      <c r="C125">
        <v>3551498</v>
      </c>
      <c r="D125">
        <v>265955</v>
      </c>
      <c r="E125">
        <v>6061</v>
      </c>
      <c r="F125">
        <v>4511</v>
      </c>
      <c r="G125">
        <v>11936</v>
      </c>
    </row>
    <row r="126" spans="1:7">
      <c r="A126" t="s">
        <v>345</v>
      </c>
      <c r="B126" t="s">
        <v>346</v>
      </c>
      <c r="C126">
        <v>30704</v>
      </c>
      <c r="D126">
        <v>10839</v>
      </c>
      <c r="E126">
        <v>1577</v>
      </c>
      <c r="F126">
        <v>1404</v>
      </c>
      <c r="G126">
        <v>2366</v>
      </c>
    </row>
    <row r="127" spans="1:7">
      <c r="A127" t="s">
        <v>347</v>
      </c>
      <c r="B127" t="s">
        <v>348</v>
      </c>
      <c r="C127">
        <v>519322</v>
      </c>
      <c r="D127">
        <v>36629</v>
      </c>
      <c r="E127">
        <v>1853</v>
      </c>
      <c r="F127">
        <v>1634</v>
      </c>
      <c r="G127">
        <v>2880</v>
      </c>
    </row>
    <row r="128" spans="1:7">
      <c r="A128" t="s">
        <v>349</v>
      </c>
      <c r="B128" t="s">
        <v>350</v>
      </c>
      <c r="C128">
        <v>12195</v>
      </c>
      <c r="D128">
        <v>3850</v>
      </c>
      <c r="E128">
        <v>997</v>
      </c>
      <c r="F128">
        <v>1028</v>
      </c>
      <c r="G128">
        <v>1190</v>
      </c>
    </row>
    <row r="129" spans="1:7">
      <c r="A129" t="s">
        <v>351</v>
      </c>
      <c r="B129" t="s">
        <v>352</v>
      </c>
      <c r="C129">
        <v>978725</v>
      </c>
      <c r="D129">
        <v>57996</v>
      </c>
      <c r="E129">
        <v>1377</v>
      </c>
      <c r="F129">
        <v>1213</v>
      </c>
      <c r="G129">
        <v>3415</v>
      </c>
    </row>
    <row r="130" spans="1:7">
      <c r="A130" t="s">
        <v>353</v>
      </c>
      <c r="B130" t="s">
        <v>354</v>
      </c>
      <c r="C130">
        <v>15143</v>
      </c>
      <c r="D130">
        <v>4267</v>
      </c>
      <c r="E130">
        <v>569</v>
      </c>
      <c r="F130">
        <v>536</v>
      </c>
      <c r="G130">
        <v>1173</v>
      </c>
    </row>
    <row r="131" spans="1:7">
      <c r="A131" t="s">
        <v>355</v>
      </c>
      <c r="B131" t="s">
        <v>356</v>
      </c>
      <c r="C131">
        <v>3500815</v>
      </c>
      <c r="D131">
        <v>258898</v>
      </c>
      <c r="E131">
        <v>5407</v>
      </c>
      <c r="F131">
        <v>3857</v>
      </c>
      <c r="G131">
        <v>11162</v>
      </c>
    </row>
    <row r="132" spans="1:7">
      <c r="A132" t="s">
        <v>357</v>
      </c>
      <c r="B132" t="s">
        <v>358</v>
      </c>
      <c r="C132">
        <v>30429</v>
      </c>
      <c r="D132">
        <v>10415</v>
      </c>
      <c r="E132">
        <v>1370</v>
      </c>
      <c r="F132">
        <v>1146</v>
      </c>
      <c r="G132">
        <v>2280</v>
      </c>
    </row>
    <row r="133" spans="1:7">
      <c r="A133" t="s">
        <v>359</v>
      </c>
      <c r="B133" t="s">
        <v>360</v>
      </c>
      <c r="C133">
        <v>1053673</v>
      </c>
      <c r="D133">
        <v>72479</v>
      </c>
      <c r="E133">
        <v>2496</v>
      </c>
      <c r="F133">
        <v>1570</v>
      </c>
      <c r="G133">
        <v>3256</v>
      </c>
    </row>
    <row r="134" spans="1:7">
      <c r="A134" t="s">
        <v>361</v>
      </c>
      <c r="B134" t="s">
        <v>362</v>
      </c>
      <c r="C134">
        <v>14972</v>
      </c>
      <c r="D134">
        <v>5597</v>
      </c>
      <c r="E134">
        <v>980</v>
      </c>
      <c r="F134">
        <v>706</v>
      </c>
      <c r="G134">
        <v>1079</v>
      </c>
    </row>
    <row r="135" spans="1:7">
      <c r="A135" t="s">
        <v>363</v>
      </c>
      <c r="B135" t="s">
        <v>364</v>
      </c>
      <c r="C135">
        <v>31361</v>
      </c>
      <c r="D135">
        <v>5803</v>
      </c>
      <c r="E135">
        <v>0</v>
      </c>
      <c r="F135">
        <v>0</v>
      </c>
      <c r="G135">
        <v>95</v>
      </c>
    </row>
    <row r="136" spans="1:7">
      <c r="A136" t="s">
        <v>365</v>
      </c>
      <c r="B136" t="s">
        <v>366</v>
      </c>
      <c r="C136">
        <v>3534</v>
      </c>
      <c r="D136">
        <v>1495</v>
      </c>
      <c r="E136">
        <v>225</v>
      </c>
      <c r="F136">
        <v>225</v>
      </c>
      <c r="G136">
        <v>153</v>
      </c>
    </row>
    <row r="137" spans="1:7">
      <c r="A137" t="s">
        <v>367</v>
      </c>
      <c r="B137" t="s">
        <v>368</v>
      </c>
      <c r="C137">
        <v>6486640</v>
      </c>
      <c r="D137">
        <v>653031</v>
      </c>
      <c r="E137">
        <v>23150</v>
      </c>
      <c r="F137">
        <v>17864</v>
      </c>
      <c r="G137">
        <v>38362</v>
      </c>
    </row>
    <row r="138" spans="1:7">
      <c r="A138" t="s">
        <v>369</v>
      </c>
      <c r="B138" t="s">
        <v>370</v>
      </c>
      <c r="C138">
        <v>83664</v>
      </c>
      <c r="D138">
        <v>37333</v>
      </c>
      <c r="E138">
        <v>6141</v>
      </c>
      <c r="F138">
        <v>5774</v>
      </c>
      <c r="G138">
        <v>7738</v>
      </c>
    </row>
    <row r="139" spans="1:7">
      <c r="A139" t="s">
        <v>371</v>
      </c>
      <c r="B139" t="s">
        <v>372</v>
      </c>
      <c r="C139">
        <v>2032240</v>
      </c>
      <c r="D139">
        <v>229559</v>
      </c>
      <c r="E139">
        <v>8168</v>
      </c>
      <c r="F139">
        <v>6018</v>
      </c>
      <c r="G139">
        <v>13579</v>
      </c>
    </row>
    <row r="140" spans="1:7">
      <c r="A140" t="s">
        <v>373</v>
      </c>
      <c r="B140" t="s">
        <v>374</v>
      </c>
      <c r="C140">
        <v>44254</v>
      </c>
      <c r="D140">
        <v>18028</v>
      </c>
      <c r="E140">
        <v>3470</v>
      </c>
      <c r="F140">
        <v>3197</v>
      </c>
      <c r="G140">
        <v>4056</v>
      </c>
    </row>
    <row r="141" spans="1:7">
      <c r="A141" t="s">
        <v>375</v>
      </c>
      <c r="B141" t="s">
        <v>376</v>
      </c>
      <c r="C141">
        <v>1889055</v>
      </c>
      <c r="D141">
        <v>198933</v>
      </c>
      <c r="E141">
        <v>7789</v>
      </c>
      <c r="F141">
        <v>5854</v>
      </c>
      <c r="G141">
        <v>12802</v>
      </c>
    </row>
    <row r="142" spans="1:7">
      <c r="A142" t="s">
        <v>377</v>
      </c>
      <c r="B142" t="s">
        <v>378</v>
      </c>
      <c r="C142">
        <v>40999</v>
      </c>
      <c r="D142">
        <v>15735</v>
      </c>
      <c r="E142">
        <v>3336</v>
      </c>
      <c r="F142">
        <v>3131</v>
      </c>
      <c r="G142">
        <v>3978</v>
      </c>
    </row>
    <row r="143" spans="1:7">
      <c r="A143" t="s">
        <v>379</v>
      </c>
      <c r="B143" t="s">
        <v>380</v>
      </c>
      <c r="C143">
        <v>513462</v>
      </c>
      <c r="D143">
        <v>50396</v>
      </c>
      <c r="E143">
        <v>2933</v>
      </c>
      <c r="F143">
        <v>2092</v>
      </c>
      <c r="G143">
        <v>4608</v>
      </c>
    </row>
    <row r="144" spans="1:7">
      <c r="A144" t="s">
        <v>381</v>
      </c>
      <c r="B144" t="s">
        <v>382</v>
      </c>
      <c r="C144">
        <v>14908</v>
      </c>
      <c r="D144">
        <v>7601</v>
      </c>
      <c r="E144">
        <v>2314</v>
      </c>
      <c r="F144">
        <v>2054</v>
      </c>
      <c r="G144">
        <v>2591</v>
      </c>
    </row>
    <row r="145" spans="1:7">
      <c r="A145" t="s">
        <v>383</v>
      </c>
      <c r="B145" t="s">
        <v>384</v>
      </c>
      <c r="C145">
        <v>111314</v>
      </c>
      <c r="D145">
        <v>12684</v>
      </c>
      <c r="E145">
        <v>291</v>
      </c>
      <c r="F145">
        <v>43</v>
      </c>
      <c r="G145">
        <v>331</v>
      </c>
    </row>
    <row r="146" spans="1:7">
      <c r="A146" t="s">
        <v>385</v>
      </c>
      <c r="B146" t="s">
        <v>386</v>
      </c>
      <c r="C146">
        <v>8861</v>
      </c>
      <c r="D146">
        <v>3916</v>
      </c>
      <c r="E146">
        <v>319</v>
      </c>
      <c r="F146">
        <v>72</v>
      </c>
      <c r="G146">
        <v>328</v>
      </c>
    </row>
    <row r="147" spans="1:7">
      <c r="A147" t="s">
        <v>387</v>
      </c>
      <c r="B147" t="s">
        <v>388</v>
      </c>
      <c r="C147">
        <v>22150</v>
      </c>
      <c r="D147">
        <v>2360</v>
      </c>
      <c r="E147">
        <v>0</v>
      </c>
      <c r="F147">
        <v>0</v>
      </c>
      <c r="G147">
        <v>0</v>
      </c>
    </row>
    <row r="148" spans="1:7">
      <c r="A148" t="s">
        <v>389</v>
      </c>
      <c r="B148" t="s">
        <v>390</v>
      </c>
      <c r="C148">
        <v>4310</v>
      </c>
      <c r="D148">
        <v>1368</v>
      </c>
      <c r="E148">
        <v>225</v>
      </c>
      <c r="F148">
        <v>225</v>
      </c>
      <c r="G148">
        <v>225</v>
      </c>
    </row>
    <row r="149" spans="1:7">
      <c r="A149" t="s">
        <v>391</v>
      </c>
      <c r="B149" t="s">
        <v>392</v>
      </c>
      <c r="C149">
        <v>1350117</v>
      </c>
      <c r="D149">
        <v>140011</v>
      </c>
      <c r="E149">
        <v>4875</v>
      </c>
      <c r="F149">
        <v>3845</v>
      </c>
      <c r="G149">
        <v>8198</v>
      </c>
    </row>
    <row r="150" spans="1:7">
      <c r="A150" t="s">
        <v>393</v>
      </c>
      <c r="B150" t="s">
        <v>394</v>
      </c>
      <c r="C150">
        <v>40673</v>
      </c>
      <c r="D150">
        <v>13794</v>
      </c>
      <c r="E150">
        <v>2443</v>
      </c>
      <c r="F150">
        <v>2303</v>
      </c>
      <c r="G150">
        <v>3088</v>
      </c>
    </row>
    <row r="151" spans="1:7">
      <c r="A151" t="s">
        <v>395</v>
      </c>
      <c r="B151" t="s">
        <v>396</v>
      </c>
      <c r="C151">
        <v>143185</v>
      </c>
      <c r="D151">
        <v>30626</v>
      </c>
      <c r="E151">
        <v>379</v>
      </c>
      <c r="F151">
        <v>164</v>
      </c>
      <c r="G151">
        <v>777</v>
      </c>
    </row>
    <row r="152" spans="1:7">
      <c r="A152" t="s">
        <v>397</v>
      </c>
      <c r="B152" t="s">
        <v>398</v>
      </c>
      <c r="C152">
        <v>10904</v>
      </c>
      <c r="D152">
        <v>5941</v>
      </c>
      <c r="E152">
        <v>383</v>
      </c>
      <c r="F152">
        <v>271</v>
      </c>
      <c r="G152">
        <v>696</v>
      </c>
    </row>
    <row r="153" spans="1:7">
      <c r="A153" t="s">
        <v>399</v>
      </c>
      <c r="B153" t="s">
        <v>400</v>
      </c>
      <c r="C153">
        <v>3389049</v>
      </c>
      <c r="D153">
        <v>350892</v>
      </c>
      <c r="E153">
        <v>13078</v>
      </c>
      <c r="F153">
        <v>10437</v>
      </c>
      <c r="G153">
        <v>21744</v>
      </c>
    </row>
    <row r="154" spans="1:7">
      <c r="A154" t="s">
        <v>401</v>
      </c>
      <c r="B154" t="s">
        <v>402</v>
      </c>
      <c r="C154">
        <v>46814</v>
      </c>
      <c r="D154">
        <v>19722</v>
      </c>
      <c r="E154">
        <v>3209</v>
      </c>
      <c r="F154">
        <v>2931</v>
      </c>
      <c r="G154">
        <v>4362</v>
      </c>
    </row>
    <row r="155" spans="1:7">
      <c r="A155" t="s">
        <v>403</v>
      </c>
      <c r="B155" t="s">
        <v>404</v>
      </c>
      <c r="C155">
        <v>2588618</v>
      </c>
      <c r="D155">
        <v>204586</v>
      </c>
      <c r="E155">
        <v>9390</v>
      </c>
      <c r="F155">
        <v>8135</v>
      </c>
      <c r="G155">
        <v>15207</v>
      </c>
    </row>
    <row r="156" spans="1:7">
      <c r="A156" t="s">
        <v>405</v>
      </c>
      <c r="B156" t="s">
        <v>406</v>
      </c>
      <c r="C156">
        <v>34693</v>
      </c>
      <c r="D156">
        <v>13191</v>
      </c>
      <c r="E156">
        <v>2863</v>
      </c>
      <c r="F156">
        <v>2833</v>
      </c>
      <c r="G156">
        <v>3726</v>
      </c>
    </row>
    <row r="157" spans="1:7">
      <c r="A157" t="s">
        <v>407</v>
      </c>
      <c r="B157" t="s">
        <v>408</v>
      </c>
      <c r="C157">
        <v>1118444</v>
      </c>
      <c r="D157">
        <v>113482</v>
      </c>
      <c r="E157">
        <v>4909</v>
      </c>
      <c r="F157">
        <v>4131</v>
      </c>
      <c r="G157">
        <v>8244</v>
      </c>
    </row>
    <row r="158" spans="1:7">
      <c r="A158" t="s">
        <v>409</v>
      </c>
      <c r="B158" t="s">
        <v>410</v>
      </c>
      <c r="C158">
        <v>19806</v>
      </c>
      <c r="D158">
        <v>9184</v>
      </c>
      <c r="E158">
        <v>1911</v>
      </c>
      <c r="F158">
        <v>1874</v>
      </c>
      <c r="G158">
        <v>2601</v>
      </c>
    </row>
    <row r="159" spans="1:7">
      <c r="A159" t="s">
        <v>411</v>
      </c>
      <c r="B159" t="s">
        <v>412</v>
      </c>
      <c r="C159">
        <v>405493</v>
      </c>
      <c r="D159">
        <v>40126</v>
      </c>
      <c r="E159">
        <v>1733</v>
      </c>
      <c r="F159">
        <v>1637</v>
      </c>
      <c r="G159">
        <v>3885</v>
      </c>
    </row>
    <row r="160" spans="1:7">
      <c r="A160" t="s">
        <v>413</v>
      </c>
      <c r="B160" t="s">
        <v>414</v>
      </c>
      <c r="C160">
        <v>13078</v>
      </c>
      <c r="D160">
        <v>5256</v>
      </c>
      <c r="E160">
        <v>1196</v>
      </c>
      <c r="F160">
        <v>1187</v>
      </c>
      <c r="G160">
        <v>1539</v>
      </c>
    </row>
    <row r="161" spans="1:7">
      <c r="A161" t="s">
        <v>415</v>
      </c>
      <c r="B161" t="s">
        <v>416</v>
      </c>
      <c r="C161">
        <v>266004</v>
      </c>
      <c r="D161">
        <v>18341</v>
      </c>
      <c r="E161">
        <v>644</v>
      </c>
      <c r="F161">
        <v>291</v>
      </c>
      <c r="G161">
        <v>788</v>
      </c>
    </row>
    <row r="162" spans="1:7">
      <c r="A162" t="s">
        <v>417</v>
      </c>
      <c r="B162" t="s">
        <v>418</v>
      </c>
      <c r="C162">
        <v>10377</v>
      </c>
      <c r="D162">
        <v>2824</v>
      </c>
      <c r="E162">
        <v>567</v>
      </c>
      <c r="F162">
        <v>417</v>
      </c>
      <c r="G162">
        <v>593</v>
      </c>
    </row>
    <row r="163" spans="1:7">
      <c r="A163" t="s">
        <v>419</v>
      </c>
      <c r="B163" t="s">
        <v>420</v>
      </c>
      <c r="C163">
        <v>1064823</v>
      </c>
      <c r="D163">
        <v>48264</v>
      </c>
      <c r="E163">
        <v>2625</v>
      </c>
      <c r="F163">
        <v>2181</v>
      </c>
      <c r="G163">
        <v>3060</v>
      </c>
    </row>
    <row r="164" spans="1:7">
      <c r="A164" t="s">
        <v>421</v>
      </c>
      <c r="B164" t="s">
        <v>422</v>
      </c>
      <c r="C164">
        <v>23527</v>
      </c>
      <c r="D164">
        <v>4964</v>
      </c>
      <c r="E164">
        <v>1482</v>
      </c>
      <c r="F164">
        <v>1440</v>
      </c>
      <c r="G164">
        <v>1441</v>
      </c>
    </row>
    <row r="165" spans="1:7">
      <c r="A165" t="s">
        <v>423</v>
      </c>
      <c r="B165" t="s">
        <v>424</v>
      </c>
      <c r="C165">
        <v>800431</v>
      </c>
      <c r="D165">
        <v>146306</v>
      </c>
      <c r="E165">
        <v>3688</v>
      </c>
      <c r="F165">
        <v>2302</v>
      </c>
      <c r="G165">
        <v>6537</v>
      </c>
    </row>
    <row r="166" spans="1:7">
      <c r="A166" t="s">
        <v>425</v>
      </c>
      <c r="B166" t="s">
        <v>426</v>
      </c>
      <c r="C166">
        <v>26596</v>
      </c>
      <c r="D166">
        <v>12807</v>
      </c>
      <c r="E166">
        <v>1676</v>
      </c>
      <c r="F166">
        <v>1160</v>
      </c>
      <c r="G166">
        <v>2146</v>
      </c>
    </row>
    <row r="167" spans="1:7">
      <c r="A167" t="s">
        <v>427</v>
      </c>
      <c r="B167" t="s">
        <v>428</v>
      </c>
      <c r="C167">
        <v>1065351</v>
      </c>
      <c r="D167">
        <v>72580</v>
      </c>
      <c r="E167">
        <v>1904</v>
      </c>
      <c r="F167">
        <v>1409</v>
      </c>
      <c r="G167">
        <v>3039</v>
      </c>
    </row>
    <row r="168" spans="1:7">
      <c r="A168" t="s">
        <v>429</v>
      </c>
      <c r="B168" t="s">
        <v>430</v>
      </c>
      <c r="C168">
        <v>16888</v>
      </c>
      <c r="D168">
        <v>4818</v>
      </c>
      <c r="E168">
        <v>834</v>
      </c>
      <c r="F168">
        <v>748</v>
      </c>
      <c r="G168">
        <v>1040</v>
      </c>
    </row>
    <row r="169" spans="1:7">
      <c r="A169" t="s">
        <v>431</v>
      </c>
      <c r="B169" t="s">
        <v>432</v>
      </c>
      <c r="C169">
        <v>1055769</v>
      </c>
      <c r="D169">
        <v>71043</v>
      </c>
      <c r="E169">
        <v>1904</v>
      </c>
      <c r="F169">
        <v>1409</v>
      </c>
      <c r="G169">
        <v>3039</v>
      </c>
    </row>
    <row r="170" spans="1:7">
      <c r="A170" t="s">
        <v>433</v>
      </c>
      <c r="B170" t="s">
        <v>434</v>
      </c>
      <c r="C170">
        <v>16958</v>
      </c>
      <c r="D170">
        <v>4674</v>
      </c>
      <c r="E170">
        <v>834</v>
      </c>
      <c r="F170">
        <v>748</v>
      </c>
      <c r="G170">
        <v>1040</v>
      </c>
    </row>
    <row r="171" spans="1:7">
      <c r="A171" t="s">
        <v>435</v>
      </c>
      <c r="B171" t="s">
        <v>436</v>
      </c>
      <c r="C171">
        <v>174496</v>
      </c>
      <c r="D171">
        <v>8638</v>
      </c>
      <c r="E171">
        <v>268</v>
      </c>
      <c r="F171">
        <v>67</v>
      </c>
      <c r="G171">
        <v>400</v>
      </c>
    </row>
    <row r="172" spans="1:7">
      <c r="A172" t="s">
        <v>437</v>
      </c>
      <c r="B172" t="s">
        <v>438</v>
      </c>
      <c r="C172">
        <v>6143</v>
      </c>
      <c r="D172">
        <v>1477</v>
      </c>
      <c r="E172">
        <v>254</v>
      </c>
      <c r="F172">
        <v>81</v>
      </c>
      <c r="G172">
        <v>287</v>
      </c>
    </row>
    <row r="173" spans="1:7">
      <c r="A173" t="s">
        <v>439</v>
      </c>
      <c r="B173" t="s">
        <v>440</v>
      </c>
      <c r="C173">
        <v>326137</v>
      </c>
      <c r="D173">
        <v>17271</v>
      </c>
      <c r="E173">
        <v>257</v>
      </c>
      <c r="F173">
        <v>257</v>
      </c>
      <c r="G173">
        <v>629</v>
      </c>
    </row>
    <row r="174" spans="1:7">
      <c r="A174" t="s">
        <v>441</v>
      </c>
      <c r="B174" t="s">
        <v>442</v>
      </c>
      <c r="C174">
        <v>8748</v>
      </c>
      <c r="D174">
        <v>2276</v>
      </c>
      <c r="E174">
        <v>183</v>
      </c>
      <c r="F174">
        <v>183</v>
      </c>
      <c r="G174">
        <v>341</v>
      </c>
    </row>
    <row r="175" spans="1:7">
      <c r="A175" t="s">
        <v>443</v>
      </c>
      <c r="B175" t="s">
        <v>444</v>
      </c>
      <c r="C175">
        <v>1042100</v>
      </c>
      <c r="D175">
        <v>70162</v>
      </c>
      <c r="E175">
        <v>1770</v>
      </c>
      <c r="F175">
        <v>1409</v>
      </c>
      <c r="G175">
        <v>2905</v>
      </c>
    </row>
    <row r="176" spans="1:7">
      <c r="A176" t="s">
        <v>445</v>
      </c>
      <c r="B176" t="s">
        <v>446</v>
      </c>
      <c r="C176">
        <v>16564</v>
      </c>
      <c r="D176">
        <v>4640</v>
      </c>
      <c r="E176">
        <v>841</v>
      </c>
      <c r="F176">
        <v>748</v>
      </c>
      <c r="G176">
        <v>1046</v>
      </c>
    </row>
    <row r="177" spans="1:7">
      <c r="A177" t="s">
        <v>447</v>
      </c>
      <c r="B177" t="s">
        <v>448</v>
      </c>
      <c r="C177">
        <v>247369</v>
      </c>
      <c r="D177">
        <v>16142</v>
      </c>
      <c r="E177">
        <v>428</v>
      </c>
      <c r="F177">
        <v>174</v>
      </c>
      <c r="G177">
        <v>557</v>
      </c>
    </row>
    <row r="178" spans="1:7">
      <c r="A178" t="s">
        <v>449</v>
      </c>
      <c r="B178" t="s">
        <v>450</v>
      </c>
      <c r="C178">
        <v>8313</v>
      </c>
      <c r="D178">
        <v>2199</v>
      </c>
      <c r="E178">
        <v>406</v>
      </c>
      <c r="F178">
        <v>156</v>
      </c>
      <c r="G178">
        <v>480</v>
      </c>
    </row>
    <row r="179" spans="1:7">
      <c r="A179" t="s">
        <v>451</v>
      </c>
      <c r="B179" t="s">
        <v>452</v>
      </c>
      <c r="C179">
        <v>9582</v>
      </c>
      <c r="D179">
        <v>1537</v>
      </c>
      <c r="E179">
        <v>0</v>
      </c>
      <c r="F179">
        <v>0</v>
      </c>
      <c r="G179">
        <v>0</v>
      </c>
    </row>
    <row r="180" spans="1:7">
      <c r="A180" t="s">
        <v>453</v>
      </c>
      <c r="B180" t="s">
        <v>454</v>
      </c>
      <c r="C180">
        <v>1863</v>
      </c>
      <c r="D180">
        <v>693</v>
      </c>
      <c r="E180">
        <v>225</v>
      </c>
      <c r="F180">
        <v>225</v>
      </c>
      <c r="G180">
        <v>225</v>
      </c>
    </row>
    <row r="181" spans="1:7">
      <c r="A181" t="s">
        <v>455</v>
      </c>
      <c r="B181" t="s">
        <v>456</v>
      </c>
      <c r="C181">
        <v>28276377</v>
      </c>
      <c r="D181">
        <v>2681015</v>
      </c>
      <c r="E181">
        <v>96624</v>
      </c>
      <c r="F181">
        <v>80311</v>
      </c>
      <c r="G181">
        <v>158263</v>
      </c>
    </row>
    <row r="182" spans="1:7">
      <c r="A182" t="s">
        <v>457</v>
      </c>
      <c r="B182" t="s">
        <v>458</v>
      </c>
      <c r="C182">
        <v>189024</v>
      </c>
      <c r="D182">
        <v>51162</v>
      </c>
      <c r="E182">
        <v>9309</v>
      </c>
      <c r="F182">
        <v>8884</v>
      </c>
      <c r="G182">
        <v>11522</v>
      </c>
    </row>
    <row r="183" spans="1:7">
      <c r="A183" t="s">
        <v>459</v>
      </c>
      <c r="B183" t="s">
        <v>460</v>
      </c>
      <c r="C183">
        <v>7746327</v>
      </c>
      <c r="D183">
        <v>843100</v>
      </c>
      <c r="E183">
        <v>26803</v>
      </c>
      <c r="F183">
        <v>20290</v>
      </c>
      <c r="G183">
        <v>47305</v>
      </c>
    </row>
    <row r="184" spans="1:7">
      <c r="A184" t="s">
        <v>461</v>
      </c>
      <c r="B184" t="s">
        <v>462</v>
      </c>
      <c r="C184">
        <v>85547</v>
      </c>
      <c r="D184">
        <v>26288</v>
      </c>
      <c r="E184">
        <v>4650</v>
      </c>
      <c r="F184">
        <v>4197</v>
      </c>
      <c r="G184">
        <v>5979</v>
      </c>
    </row>
    <row r="185" spans="1:7">
      <c r="A185" t="s">
        <v>463</v>
      </c>
      <c r="B185" t="s">
        <v>464</v>
      </c>
      <c r="C185">
        <v>7201181</v>
      </c>
      <c r="D185">
        <v>713431</v>
      </c>
      <c r="E185">
        <v>23579</v>
      </c>
      <c r="F185">
        <v>18135</v>
      </c>
      <c r="G185">
        <v>42727</v>
      </c>
    </row>
    <row r="186" spans="1:7">
      <c r="A186" t="s">
        <v>465</v>
      </c>
      <c r="B186" t="s">
        <v>466</v>
      </c>
      <c r="C186">
        <v>83650</v>
      </c>
      <c r="D186">
        <v>25180</v>
      </c>
      <c r="E186">
        <v>4356</v>
      </c>
      <c r="F186">
        <v>4059</v>
      </c>
      <c r="G186">
        <v>5533</v>
      </c>
    </row>
    <row r="187" spans="1:7">
      <c r="A187" t="s">
        <v>467</v>
      </c>
      <c r="B187" t="s">
        <v>468</v>
      </c>
      <c r="C187">
        <v>2887598</v>
      </c>
      <c r="D187">
        <v>274011</v>
      </c>
      <c r="E187">
        <v>8728</v>
      </c>
      <c r="F187">
        <v>6487</v>
      </c>
      <c r="G187">
        <v>17525</v>
      </c>
    </row>
    <row r="188" spans="1:7">
      <c r="A188" t="s">
        <v>469</v>
      </c>
      <c r="B188" t="s">
        <v>470</v>
      </c>
      <c r="C188">
        <v>49164</v>
      </c>
      <c r="D188">
        <v>15663</v>
      </c>
      <c r="E188">
        <v>3021</v>
      </c>
      <c r="F188">
        <v>2183</v>
      </c>
      <c r="G188">
        <v>3858</v>
      </c>
    </row>
    <row r="189" spans="1:7">
      <c r="A189" t="s">
        <v>471</v>
      </c>
      <c r="B189" t="s">
        <v>472</v>
      </c>
      <c r="C189">
        <v>513699</v>
      </c>
      <c r="D189">
        <v>51156</v>
      </c>
      <c r="E189">
        <v>1370</v>
      </c>
      <c r="F189">
        <v>1106</v>
      </c>
      <c r="G189">
        <v>3886</v>
      </c>
    </row>
    <row r="190" spans="1:7">
      <c r="A190" t="s">
        <v>473</v>
      </c>
      <c r="B190" t="s">
        <v>474</v>
      </c>
      <c r="C190">
        <v>20973</v>
      </c>
      <c r="D190">
        <v>6029</v>
      </c>
      <c r="E190">
        <v>706</v>
      </c>
      <c r="F190">
        <v>626</v>
      </c>
      <c r="G190">
        <v>1703</v>
      </c>
    </row>
    <row r="191" spans="1:7">
      <c r="A191" t="s">
        <v>475</v>
      </c>
      <c r="B191" t="s">
        <v>476</v>
      </c>
      <c r="C191">
        <v>63225</v>
      </c>
      <c r="D191">
        <v>3594</v>
      </c>
      <c r="E191">
        <v>173</v>
      </c>
      <c r="F191">
        <v>173</v>
      </c>
      <c r="G191">
        <v>221</v>
      </c>
    </row>
    <row r="192" spans="1:7">
      <c r="A192" t="s">
        <v>477</v>
      </c>
      <c r="B192" t="s">
        <v>478</v>
      </c>
      <c r="C192">
        <v>5697</v>
      </c>
      <c r="D192">
        <v>1189</v>
      </c>
      <c r="E192">
        <v>211</v>
      </c>
      <c r="F192">
        <v>211</v>
      </c>
      <c r="G192">
        <v>223</v>
      </c>
    </row>
    <row r="193" spans="1:7">
      <c r="A193" t="s">
        <v>479</v>
      </c>
      <c r="B193" t="s">
        <v>480</v>
      </c>
      <c r="C193">
        <v>4132289</v>
      </c>
      <c r="D193">
        <v>406914</v>
      </c>
      <c r="E193">
        <v>13755</v>
      </c>
      <c r="F193">
        <v>11239</v>
      </c>
      <c r="G193">
        <v>22535</v>
      </c>
    </row>
    <row r="194" spans="1:7">
      <c r="A194" t="s">
        <v>481</v>
      </c>
      <c r="B194" t="s">
        <v>482</v>
      </c>
      <c r="C194">
        <v>59519</v>
      </c>
      <c r="D194">
        <v>19046</v>
      </c>
      <c r="E194">
        <v>3212</v>
      </c>
      <c r="F194">
        <v>3246</v>
      </c>
      <c r="G194">
        <v>3952</v>
      </c>
    </row>
    <row r="195" spans="1:7">
      <c r="A195" t="s">
        <v>483</v>
      </c>
      <c r="B195" t="s">
        <v>484</v>
      </c>
      <c r="C195">
        <v>545146</v>
      </c>
      <c r="D195">
        <v>129669</v>
      </c>
      <c r="E195">
        <v>3224</v>
      </c>
      <c r="F195">
        <v>2155</v>
      </c>
      <c r="G195">
        <v>4578</v>
      </c>
    </row>
    <row r="196" spans="1:7">
      <c r="A196" t="s">
        <v>485</v>
      </c>
      <c r="B196" t="s">
        <v>486</v>
      </c>
      <c r="C196">
        <v>17965</v>
      </c>
      <c r="D196">
        <v>8845</v>
      </c>
      <c r="E196">
        <v>1802</v>
      </c>
      <c r="F196">
        <v>1151</v>
      </c>
      <c r="G196">
        <v>2033</v>
      </c>
    </row>
    <row r="197" spans="1:7">
      <c r="A197" t="s">
        <v>487</v>
      </c>
      <c r="B197" t="s">
        <v>488</v>
      </c>
      <c r="C197">
        <v>15827429</v>
      </c>
      <c r="D197">
        <v>1523835</v>
      </c>
      <c r="E197">
        <v>61836</v>
      </c>
      <c r="F197">
        <v>53097</v>
      </c>
      <c r="G197">
        <v>96931</v>
      </c>
    </row>
    <row r="198" spans="1:7">
      <c r="A198" t="s">
        <v>489</v>
      </c>
      <c r="B198" t="s">
        <v>490</v>
      </c>
      <c r="C198">
        <v>107242</v>
      </c>
      <c r="D198">
        <v>31297</v>
      </c>
      <c r="E198">
        <v>5359</v>
      </c>
      <c r="F198">
        <v>5346</v>
      </c>
      <c r="G198">
        <v>7087</v>
      </c>
    </row>
    <row r="199" spans="1:7">
      <c r="A199" t="s">
        <v>491</v>
      </c>
      <c r="B199" t="s">
        <v>492</v>
      </c>
      <c r="C199">
        <v>12466345</v>
      </c>
      <c r="D199">
        <v>971948</v>
      </c>
      <c r="E199">
        <v>43132</v>
      </c>
      <c r="F199">
        <v>37157</v>
      </c>
      <c r="G199">
        <v>66565</v>
      </c>
    </row>
    <row r="200" spans="1:7">
      <c r="A200" t="s">
        <v>493</v>
      </c>
      <c r="B200" t="s">
        <v>494</v>
      </c>
      <c r="C200">
        <v>84811</v>
      </c>
      <c r="D200">
        <v>23872</v>
      </c>
      <c r="E200">
        <v>4352</v>
      </c>
      <c r="F200">
        <v>4376</v>
      </c>
      <c r="G200">
        <v>5179</v>
      </c>
    </row>
    <row r="201" spans="1:7">
      <c r="A201" t="s">
        <v>495</v>
      </c>
      <c r="B201" t="s">
        <v>496</v>
      </c>
      <c r="C201">
        <v>6909462</v>
      </c>
      <c r="D201">
        <v>638889</v>
      </c>
      <c r="E201">
        <v>29573</v>
      </c>
      <c r="F201">
        <v>25238</v>
      </c>
      <c r="G201">
        <v>45563</v>
      </c>
    </row>
    <row r="202" spans="1:7">
      <c r="A202" t="s">
        <v>497</v>
      </c>
      <c r="B202" t="s">
        <v>498</v>
      </c>
      <c r="C202">
        <v>58183</v>
      </c>
      <c r="D202">
        <v>17710</v>
      </c>
      <c r="E202">
        <v>3872</v>
      </c>
      <c r="F202">
        <v>3606</v>
      </c>
      <c r="G202">
        <v>4452</v>
      </c>
    </row>
    <row r="203" spans="1:7">
      <c r="A203" t="s">
        <v>499</v>
      </c>
      <c r="B203" t="s">
        <v>500</v>
      </c>
      <c r="C203">
        <v>2033006</v>
      </c>
      <c r="D203">
        <v>171657</v>
      </c>
      <c r="E203">
        <v>8325</v>
      </c>
      <c r="F203">
        <v>7973</v>
      </c>
      <c r="G203">
        <v>14114</v>
      </c>
    </row>
    <row r="204" spans="1:7">
      <c r="A204" t="s">
        <v>501</v>
      </c>
      <c r="B204" t="s">
        <v>502</v>
      </c>
      <c r="C204">
        <v>31369</v>
      </c>
      <c r="D204">
        <v>9453</v>
      </c>
      <c r="E204">
        <v>1608</v>
      </c>
      <c r="F204">
        <v>1621</v>
      </c>
      <c r="G204">
        <v>2075</v>
      </c>
    </row>
    <row r="205" spans="1:7">
      <c r="A205" t="s">
        <v>503</v>
      </c>
      <c r="B205" t="s">
        <v>504</v>
      </c>
      <c r="C205">
        <v>937652</v>
      </c>
      <c r="D205">
        <v>63374</v>
      </c>
      <c r="E205">
        <v>1241</v>
      </c>
      <c r="F205">
        <v>667</v>
      </c>
      <c r="G205">
        <v>2239</v>
      </c>
    </row>
    <row r="206" spans="1:7">
      <c r="A206" t="s">
        <v>505</v>
      </c>
      <c r="B206" t="s">
        <v>506</v>
      </c>
      <c r="C206">
        <v>18907</v>
      </c>
      <c r="D206">
        <v>5147</v>
      </c>
      <c r="E206">
        <v>628</v>
      </c>
      <c r="F206">
        <v>434</v>
      </c>
      <c r="G206">
        <v>912</v>
      </c>
    </row>
    <row r="207" spans="1:7">
      <c r="A207" t="s">
        <v>507</v>
      </c>
      <c r="B207" t="s">
        <v>508</v>
      </c>
      <c r="C207">
        <v>3570902</v>
      </c>
      <c r="D207">
        <v>153166</v>
      </c>
      <c r="E207">
        <v>5219</v>
      </c>
      <c r="F207">
        <v>4443</v>
      </c>
      <c r="G207">
        <v>7512</v>
      </c>
    </row>
    <row r="208" spans="1:7">
      <c r="A208" t="s">
        <v>509</v>
      </c>
      <c r="B208" t="s">
        <v>510</v>
      </c>
      <c r="C208">
        <v>45074</v>
      </c>
      <c r="D208">
        <v>9762</v>
      </c>
      <c r="E208">
        <v>1637</v>
      </c>
      <c r="F208">
        <v>1620</v>
      </c>
      <c r="G208">
        <v>1914</v>
      </c>
    </row>
    <row r="209" spans="1:7">
      <c r="A209" t="s">
        <v>511</v>
      </c>
      <c r="B209" t="s">
        <v>512</v>
      </c>
      <c r="C209">
        <v>3361084</v>
      </c>
      <c r="D209">
        <v>551887</v>
      </c>
      <c r="E209">
        <v>18704</v>
      </c>
      <c r="F209">
        <v>15940</v>
      </c>
      <c r="G209">
        <v>30366</v>
      </c>
    </row>
    <row r="210" spans="1:7">
      <c r="A210" t="s">
        <v>513</v>
      </c>
      <c r="B210" t="s">
        <v>514</v>
      </c>
      <c r="C210">
        <v>46591</v>
      </c>
      <c r="D210">
        <v>17431</v>
      </c>
      <c r="E210">
        <v>3140</v>
      </c>
      <c r="F210">
        <v>2687</v>
      </c>
      <c r="G210">
        <v>4377</v>
      </c>
    </row>
    <row r="211" spans="1:7">
      <c r="A211" t="s">
        <v>515</v>
      </c>
      <c r="B211" t="s">
        <v>516</v>
      </c>
      <c r="C211">
        <v>4702621</v>
      </c>
      <c r="D211">
        <v>314080</v>
      </c>
      <c r="E211">
        <v>7985</v>
      </c>
      <c r="F211">
        <v>6924</v>
      </c>
      <c r="G211">
        <v>14027</v>
      </c>
    </row>
    <row r="212" spans="1:7">
      <c r="A212" t="s">
        <v>517</v>
      </c>
      <c r="B212" t="s">
        <v>518</v>
      </c>
      <c r="C212">
        <v>39842</v>
      </c>
      <c r="D212">
        <v>10096</v>
      </c>
      <c r="E212">
        <v>1600</v>
      </c>
      <c r="F212">
        <v>1654</v>
      </c>
      <c r="G212">
        <v>2177</v>
      </c>
    </row>
    <row r="213" spans="1:7">
      <c r="A213" t="s">
        <v>519</v>
      </c>
      <c r="B213" t="s">
        <v>520</v>
      </c>
      <c r="C213">
        <v>4662883</v>
      </c>
      <c r="D213">
        <v>306931</v>
      </c>
      <c r="E213">
        <v>7454</v>
      </c>
      <c r="F213">
        <v>6393</v>
      </c>
      <c r="G213">
        <v>13496</v>
      </c>
    </row>
    <row r="214" spans="1:7">
      <c r="A214" t="s">
        <v>521</v>
      </c>
      <c r="B214" t="s">
        <v>522</v>
      </c>
      <c r="C214">
        <v>40170</v>
      </c>
      <c r="D214">
        <v>9941</v>
      </c>
      <c r="E214">
        <v>1429</v>
      </c>
      <c r="F214">
        <v>1522</v>
      </c>
      <c r="G214">
        <v>2130</v>
      </c>
    </row>
    <row r="215" spans="1:7">
      <c r="A215" t="s">
        <v>523</v>
      </c>
      <c r="B215" t="s">
        <v>524</v>
      </c>
      <c r="C215">
        <v>913386</v>
      </c>
      <c r="D215">
        <v>54009</v>
      </c>
      <c r="E215">
        <v>2104</v>
      </c>
      <c r="F215">
        <v>1785</v>
      </c>
      <c r="G215">
        <v>4088</v>
      </c>
    </row>
    <row r="216" spans="1:7">
      <c r="A216" t="s">
        <v>525</v>
      </c>
      <c r="B216" t="s">
        <v>526</v>
      </c>
      <c r="C216">
        <v>15744</v>
      </c>
      <c r="D216">
        <v>3829</v>
      </c>
      <c r="E216">
        <v>694</v>
      </c>
      <c r="F216">
        <v>687</v>
      </c>
      <c r="G216">
        <v>1140</v>
      </c>
    </row>
    <row r="217" spans="1:7">
      <c r="A217" t="s">
        <v>527</v>
      </c>
      <c r="B217" t="s">
        <v>528</v>
      </c>
      <c r="C217">
        <v>1566679</v>
      </c>
      <c r="D217">
        <v>81128</v>
      </c>
      <c r="E217">
        <v>1963</v>
      </c>
      <c r="F217">
        <v>1604</v>
      </c>
      <c r="G217">
        <v>3730</v>
      </c>
    </row>
    <row r="218" spans="1:7">
      <c r="A218" t="s">
        <v>529</v>
      </c>
      <c r="B218" t="s">
        <v>530</v>
      </c>
      <c r="C218">
        <v>20221</v>
      </c>
      <c r="D218">
        <v>5157</v>
      </c>
      <c r="E218">
        <v>904</v>
      </c>
      <c r="F218">
        <v>867</v>
      </c>
      <c r="G218">
        <v>1281</v>
      </c>
    </row>
    <row r="219" spans="1:7">
      <c r="A219" t="s">
        <v>531</v>
      </c>
      <c r="B219" t="s">
        <v>532</v>
      </c>
      <c r="C219">
        <v>4594361</v>
      </c>
      <c r="D219">
        <v>299239</v>
      </c>
      <c r="E219">
        <v>7342</v>
      </c>
      <c r="F219">
        <v>6136</v>
      </c>
      <c r="G219">
        <v>13120</v>
      </c>
    </row>
    <row r="220" spans="1:7">
      <c r="A220" t="s">
        <v>533</v>
      </c>
      <c r="B220" t="s">
        <v>534</v>
      </c>
      <c r="C220">
        <v>40107</v>
      </c>
      <c r="D220">
        <v>9718</v>
      </c>
      <c r="E220">
        <v>1440</v>
      </c>
      <c r="F220">
        <v>1487</v>
      </c>
      <c r="G220">
        <v>2142</v>
      </c>
    </row>
    <row r="221" spans="1:7">
      <c r="A221" t="s">
        <v>535</v>
      </c>
      <c r="B221" t="s">
        <v>536</v>
      </c>
      <c r="C221">
        <v>733227</v>
      </c>
      <c r="D221">
        <v>49478</v>
      </c>
      <c r="E221">
        <v>1005</v>
      </c>
      <c r="F221">
        <v>1109</v>
      </c>
      <c r="G221">
        <v>1837</v>
      </c>
    </row>
    <row r="222" spans="1:7">
      <c r="A222" t="s">
        <v>537</v>
      </c>
      <c r="B222" t="s">
        <v>538</v>
      </c>
      <c r="C222">
        <v>15070</v>
      </c>
      <c r="D222">
        <v>4404</v>
      </c>
      <c r="E222">
        <v>543</v>
      </c>
      <c r="F222">
        <v>560</v>
      </c>
      <c r="G222">
        <v>713</v>
      </c>
    </row>
    <row r="223" spans="1:7">
      <c r="A223" t="s">
        <v>539</v>
      </c>
      <c r="B223" t="s">
        <v>540</v>
      </c>
      <c r="C223">
        <v>39738</v>
      </c>
      <c r="D223">
        <v>7149</v>
      </c>
      <c r="E223">
        <v>531</v>
      </c>
      <c r="F223">
        <v>531</v>
      </c>
      <c r="G223">
        <v>531</v>
      </c>
    </row>
    <row r="224" spans="1:7">
      <c r="A224" t="s">
        <v>541</v>
      </c>
      <c r="B224" t="s">
        <v>542</v>
      </c>
      <c r="C224">
        <v>3995</v>
      </c>
      <c r="D224">
        <v>2218</v>
      </c>
      <c r="E224">
        <v>576</v>
      </c>
      <c r="F224">
        <v>576</v>
      </c>
      <c r="G224">
        <v>576</v>
      </c>
    </row>
    <row r="225" spans="1:7">
      <c r="A225" t="s">
        <v>543</v>
      </c>
      <c r="B225" t="s">
        <v>544</v>
      </c>
      <c r="C225">
        <v>26877269</v>
      </c>
      <c r="D225">
        <v>2423717</v>
      </c>
      <c r="E225">
        <v>85277</v>
      </c>
      <c r="F225">
        <v>71940</v>
      </c>
      <c r="G225">
        <v>148472</v>
      </c>
    </row>
    <row r="226" spans="1:7">
      <c r="A226" t="s">
        <v>545</v>
      </c>
      <c r="B226" t="s">
        <v>546</v>
      </c>
      <c r="C226">
        <v>157130</v>
      </c>
      <c r="D226">
        <v>52037</v>
      </c>
      <c r="E226">
        <v>10079</v>
      </c>
      <c r="F226">
        <v>8979</v>
      </c>
      <c r="G226">
        <v>12479</v>
      </c>
    </row>
    <row r="227" spans="1:7">
      <c r="A227" t="s">
        <v>547</v>
      </c>
      <c r="B227" t="s">
        <v>548</v>
      </c>
      <c r="C227">
        <v>7014155</v>
      </c>
      <c r="D227">
        <v>695606</v>
      </c>
      <c r="E227">
        <v>22348</v>
      </c>
      <c r="F227">
        <v>15654</v>
      </c>
      <c r="G227">
        <v>40730</v>
      </c>
    </row>
    <row r="228" spans="1:7">
      <c r="A228" t="s">
        <v>549</v>
      </c>
      <c r="B228" t="s">
        <v>550</v>
      </c>
      <c r="C228">
        <v>72221</v>
      </c>
      <c r="D228">
        <v>23135</v>
      </c>
      <c r="E228">
        <v>3865</v>
      </c>
      <c r="F228">
        <v>2980</v>
      </c>
      <c r="G228">
        <v>5441</v>
      </c>
    </row>
    <row r="229" spans="1:7">
      <c r="A229" t="s">
        <v>551</v>
      </c>
      <c r="B229" t="s">
        <v>552</v>
      </c>
      <c r="C229">
        <v>6548372</v>
      </c>
      <c r="D229">
        <v>598138</v>
      </c>
      <c r="E229">
        <v>19748</v>
      </c>
      <c r="F229">
        <v>13482</v>
      </c>
      <c r="G229">
        <v>35930</v>
      </c>
    </row>
    <row r="230" spans="1:7">
      <c r="A230" t="s">
        <v>553</v>
      </c>
      <c r="B230" t="s">
        <v>554</v>
      </c>
      <c r="C230">
        <v>71775</v>
      </c>
      <c r="D230">
        <v>21207</v>
      </c>
      <c r="E230">
        <v>3746</v>
      </c>
      <c r="F230">
        <v>2877</v>
      </c>
      <c r="G230">
        <v>5282</v>
      </c>
    </row>
    <row r="231" spans="1:7">
      <c r="A231" t="s">
        <v>555</v>
      </c>
      <c r="B231" t="s">
        <v>556</v>
      </c>
      <c r="C231">
        <v>3553796</v>
      </c>
      <c r="D231">
        <v>319020</v>
      </c>
      <c r="E231">
        <v>14232</v>
      </c>
      <c r="F231">
        <v>9679</v>
      </c>
      <c r="G231">
        <v>24346</v>
      </c>
    </row>
    <row r="232" spans="1:7">
      <c r="A232" t="s">
        <v>557</v>
      </c>
      <c r="B232" t="s">
        <v>558</v>
      </c>
      <c r="C232">
        <v>53173</v>
      </c>
      <c r="D232">
        <v>15536</v>
      </c>
      <c r="E232">
        <v>3331</v>
      </c>
      <c r="F232">
        <v>2542</v>
      </c>
      <c r="G232">
        <v>4274</v>
      </c>
    </row>
    <row r="233" spans="1:7">
      <c r="A233" t="s">
        <v>559</v>
      </c>
      <c r="B233" t="s">
        <v>560</v>
      </c>
      <c r="C233">
        <v>535241</v>
      </c>
      <c r="D233">
        <v>49121</v>
      </c>
      <c r="E233">
        <v>2227</v>
      </c>
      <c r="F233">
        <v>1308</v>
      </c>
      <c r="G233">
        <v>2634</v>
      </c>
    </row>
    <row r="234" spans="1:7">
      <c r="A234" t="s">
        <v>561</v>
      </c>
      <c r="B234" t="s">
        <v>562</v>
      </c>
      <c r="C234">
        <v>18987</v>
      </c>
      <c r="D234">
        <v>6331</v>
      </c>
      <c r="E234">
        <v>1160</v>
      </c>
      <c r="F234">
        <v>684</v>
      </c>
      <c r="G234">
        <v>1208</v>
      </c>
    </row>
    <row r="235" spans="1:7">
      <c r="A235" t="s">
        <v>563</v>
      </c>
      <c r="B235" t="s">
        <v>564</v>
      </c>
      <c r="C235">
        <v>49412</v>
      </c>
      <c r="D235">
        <v>3578</v>
      </c>
      <c r="E235">
        <v>0</v>
      </c>
      <c r="F235">
        <v>40</v>
      </c>
      <c r="G235">
        <v>173</v>
      </c>
    </row>
    <row r="236" spans="1:7">
      <c r="A236" t="s">
        <v>565</v>
      </c>
      <c r="B236" t="s">
        <v>566</v>
      </c>
      <c r="C236">
        <v>5706</v>
      </c>
      <c r="D236">
        <v>1482</v>
      </c>
      <c r="E236">
        <v>225</v>
      </c>
      <c r="F236">
        <v>66</v>
      </c>
      <c r="G236">
        <v>220</v>
      </c>
    </row>
    <row r="237" spans="1:7">
      <c r="A237" t="s">
        <v>567</v>
      </c>
      <c r="B237" t="s">
        <v>568</v>
      </c>
      <c r="C237">
        <v>2701812</v>
      </c>
      <c r="D237">
        <v>240392</v>
      </c>
      <c r="E237">
        <v>3822</v>
      </c>
      <c r="F237">
        <v>2827</v>
      </c>
      <c r="G237">
        <v>10479</v>
      </c>
    </row>
    <row r="238" spans="1:7">
      <c r="A238" t="s">
        <v>569</v>
      </c>
      <c r="B238" t="s">
        <v>570</v>
      </c>
      <c r="C238">
        <v>39373</v>
      </c>
      <c r="D238">
        <v>14257</v>
      </c>
      <c r="E238">
        <v>1368</v>
      </c>
      <c r="F238">
        <v>1251</v>
      </c>
      <c r="G238">
        <v>2966</v>
      </c>
    </row>
    <row r="239" spans="1:7">
      <c r="A239" t="s">
        <v>571</v>
      </c>
      <c r="B239" t="s">
        <v>572</v>
      </c>
      <c r="C239">
        <v>465783</v>
      </c>
      <c r="D239">
        <v>97468</v>
      </c>
      <c r="E239">
        <v>2600</v>
      </c>
      <c r="F239">
        <v>2172</v>
      </c>
      <c r="G239">
        <v>4800</v>
      </c>
    </row>
    <row r="240" spans="1:7">
      <c r="A240" t="s">
        <v>573</v>
      </c>
      <c r="B240" t="s">
        <v>574</v>
      </c>
      <c r="C240">
        <v>20341</v>
      </c>
      <c r="D240">
        <v>10075</v>
      </c>
      <c r="E240">
        <v>1153</v>
      </c>
      <c r="F240">
        <v>1078</v>
      </c>
      <c r="G240">
        <v>1738</v>
      </c>
    </row>
    <row r="241" spans="1:7">
      <c r="A241" t="s">
        <v>575</v>
      </c>
      <c r="B241" t="s">
        <v>576</v>
      </c>
      <c r="C241">
        <v>15280469</v>
      </c>
      <c r="D241">
        <v>1411750</v>
      </c>
      <c r="E241">
        <v>54154</v>
      </c>
      <c r="F241">
        <v>49093</v>
      </c>
      <c r="G241">
        <v>91646</v>
      </c>
    </row>
    <row r="242" spans="1:7">
      <c r="A242" t="s">
        <v>577</v>
      </c>
      <c r="B242" t="s">
        <v>578</v>
      </c>
      <c r="C242">
        <v>97983</v>
      </c>
      <c r="D242">
        <v>30271</v>
      </c>
      <c r="E242">
        <v>6385</v>
      </c>
      <c r="F242">
        <v>6105</v>
      </c>
      <c r="G242">
        <v>7479</v>
      </c>
    </row>
    <row r="243" spans="1:7">
      <c r="A243" t="s">
        <v>579</v>
      </c>
      <c r="B243" t="s">
        <v>580</v>
      </c>
      <c r="C243">
        <v>12590444</v>
      </c>
      <c r="D243">
        <v>973857</v>
      </c>
      <c r="E243">
        <v>41090</v>
      </c>
      <c r="F243">
        <v>36896</v>
      </c>
      <c r="G243">
        <v>67778</v>
      </c>
    </row>
    <row r="244" spans="1:7">
      <c r="A244" t="s">
        <v>581</v>
      </c>
      <c r="B244" t="s">
        <v>582</v>
      </c>
      <c r="C244">
        <v>81020</v>
      </c>
      <c r="D244">
        <v>23857</v>
      </c>
      <c r="E244">
        <v>5028</v>
      </c>
      <c r="F244">
        <v>4657</v>
      </c>
      <c r="G244">
        <v>5924</v>
      </c>
    </row>
    <row r="245" spans="1:7">
      <c r="A245" t="s">
        <v>583</v>
      </c>
      <c r="B245" t="s">
        <v>584</v>
      </c>
      <c r="C245">
        <v>8270776</v>
      </c>
      <c r="D245">
        <v>716234</v>
      </c>
      <c r="E245">
        <v>31481</v>
      </c>
      <c r="F245">
        <v>27761</v>
      </c>
      <c r="G245">
        <v>52491</v>
      </c>
    </row>
    <row r="246" spans="1:7">
      <c r="A246" t="s">
        <v>585</v>
      </c>
      <c r="B246" t="s">
        <v>586</v>
      </c>
      <c r="C246">
        <v>63826</v>
      </c>
      <c r="D246">
        <v>20772</v>
      </c>
      <c r="E246">
        <v>4182</v>
      </c>
      <c r="F246">
        <v>3890</v>
      </c>
      <c r="G246">
        <v>4701</v>
      </c>
    </row>
    <row r="247" spans="1:7">
      <c r="A247" t="s">
        <v>587</v>
      </c>
      <c r="B247" t="s">
        <v>588</v>
      </c>
      <c r="C247">
        <v>1936017</v>
      </c>
      <c r="D247">
        <v>149264</v>
      </c>
      <c r="E247">
        <v>7310</v>
      </c>
      <c r="F247">
        <v>6652</v>
      </c>
      <c r="G247">
        <v>9990</v>
      </c>
    </row>
    <row r="248" spans="1:7">
      <c r="A248" t="s">
        <v>589</v>
      </c>
      <c r="B248" t="s">
        <v>590</v>
      </c>
      <c r="C248">
        <v>29990</v>
      </c>
      <c r="D248">
        <v>8652</v>
      </c>
      <c r="E248">
        <v>1927</v>
      </c>
      <c r="F248">
        <v>1793</v>
      </c>
      <c r="G248">
        <v>2099</v>
      </c>
    </row>
    <row r="249" spans="1:7">
      <c r="A249" t="s">
        <v>591</v>
      </c>
      <c r="B249" t="s">
        <v>592</v>
      </c>
      <c r="C249">
        <v>666385</v>
      </c>
      <c r="D249">
        <v>47047</v>
      </c>
      <c r="E249">
        <v>645</v>
      </c>
      <c r="F249">
        <v>896</v>
      </c>
      <c r="G249">
        <v>2429</v>
      </c>
    </row>
    <row r="250" spans="1:7">
      <c r="A250" t="s">
        <v>593</v>
      </c>
      <c r="B250" t="s">
        <v>594</v>
      </c>
      <c r="C250">
        <v>15944</v>
      </c>
      <c r="D250">
        <v>3934</v>
      </c>
      <c r="E250">
        <v>401</v>
      </c>
      <c r="F250">
        <v>633</v>
      </c>
      <c r="G250">
        <v>981</v>
      </c>
    </row>
    <row r="251" spans="1:7">
      <c r="A251" t="s">
        <v>595</v>
      </c>
      <c r="B251" t="s">
        <v>596</v>
      </c>
      <c r="C251">
        <v>2490178</v>
      </c>
      <c r="D251">
        <v>108437</v>
      </c>
      <c r="E251">
        <v>3328</v>
      </c>
      <c r="F251">
        <v>2842</v>
      </c>
      <c r="G251">
        <v>5777</v>
      </c>
    </row>
    <row r="252" spans="1:7">
      <c r="A252" t="s">
        <v>597</v>
      </c>
      <c r="B252" t="s">
        <v>598</v>
      </c>
      <c r="C252">
        <v>34439</v>
      </c>
      <c r="D252">
        <v>7551</v>
      </c>
      <c r="E252">
        <v>1405</v>
      </c>
      <c r="F252">
        <v>1299</v>
      </c>
      <c r="G252">
        <v>1631</v>
      </c>
    </row>
    <row r="253" spans="1:7">
      <c r="A253" t="s">
        <v>599</v>
      </c>
      <c r="B253" t="s">
        <v>600</v>
      </c>
      <c r="C253">
        <v>2690025</v>
      </c>
      <c r="D253">
        <v>437893</v>
      </c>
      <c r="E253">
        <v>13064</v>
      </c>
      <c r="F253">
        <v>12197</v>
      </c>
      <c r="G253">
        <v>23868</v>
      </c>
    </row>
    <row r="254" spans="1:7">
      <c r="A254" t="s">
        <v>601</v>
      </c>
      <c r="B254" t="s">
        <v>602</v>
      </c>
      <c r="C254">
        <v>42307</v>
      </c>
      <c r="D254">
        <v>17661</v>
      </c>
      <c r="E254">
        <v>3560</v>
      </c>
      <c r="F254">
        <v>3551</v>
      </c>
      <c r="G254">
        <v>4778</v>
      </c>
    </row>
    <row r="255" spans="1:7">
      <c r="A255" t="s">
        <v>603</v>
      </c>
      <c r="B255" t="s">
        <v>604</v>
      </c>
      <c r="C255">
        <v>4582645</v>
      </c>
      <c r="D255">
        <v>316361</v>
      </c>
      <c r="E255">
        <v>8775</v>
      </c>
      <c r="F255">
        <v>7193</v>
      </c>
      <c r="G255">
        <v>16096</v>
      </c>
    </row>
    <row r="256" spans="1:7">
      <c r="A256" t="s">
        <v>605</v>
      </c>
      <c r="B256" t="s">
        <v>606</v>
      </c>
      <c r="C256">
        <v>35978</v>
      </c>
      <c r="D256">
        <v>10846</v>
      </c>
      <c r="E256">
        <v>2243</v>
      </c>
      <c r="F256">
        <v>2027</v>
      </c>
      <c r="G256">
        <v>2541</v>
      </c>
    </row>
    <row r="257" spans="1:7">
      <c r="A257" t="s">
        <v>607</v>
      </c>
      <c r="B257" t="s">
        <v>608</v>
      </c>
      <c r="C257">
        <v>4543265</v>
      </c>
      <c r="D257">
        <v>308890</v>
      </c>
      <c r="E257">
        <v>8534</v>
      </c>
      <c r="F257">
        <v>6952</v>
      </c>
      <c r="G257">
        <v>15855</v>
      </c>
    </row>
    <row r="258" spans="1:7">
      <c r="A258" t="s">
        <v>609</v>
      </c>
      <c r="B258" t="s">
        <v>610</v>
      </c>
      <c r="C258">
        <v>35881</v>
      </c>
      <c r="D258">
        <v>10894</v>
      </c>
      <c r="E258">
        <v>2131</v>
      </c>
      <c r="F258">
        <v>1899</v>
      </c>
      <c r="G258">
        <v>2482</v>
      </c>
    </row>
    <row r="259" spans="1:7">
      <c r="A259" t="s">
        <v>611</v>
      </c>
      <c r="B259" t="s">
        <v>612</v>
      </c>
      <c r="C259">
        <v>1105107</v>
      </c>
      <c r="D259">
        <v>71191</v>
      </c>
      <c r="E259">
        <v>3204</v>
      </c>
      <c r="F259">
        <v>2782</v>
      </c>
      <c r="G259">
        <v>5473</v>
      </c>
    </row>
    <row r="260" spans="1:7">
      <c r="A260" t="s">
        <v>613</v>
      </c>
      <c r="B260" t="s">
        <v>614</v>
      </c>
      <c r="C260">
        <v>17165</v>
      </c>
      <c r="D260">
        <v>5156</v>
      </c>
      <c r="E260">
        <v>1088</v>
      </c>
      <c r="F260">
        <v>1043</v>
      </c>
      <c r="G260">
        <v>1356</v>
      </c>
    </row>
    <row r="261" spans="1:7">
      <c r="A261" t="s">
        <v>615</v>
      </c>
      <c r="B261" t="s">
        <v>616</v>
      </c>
      <c r="C261">
        <v>1577569</v>
      </c>
      <c r="D261">
        <v>86224</v>
      </c>
      <c r="E261">
        <v>3018</v>
      </c>
      <c r="F261">
        <v>2026</v>
      </c>
      <c r="G261">
        <v>5404</v>
      </c>
    </row>
    <row r="262" spans="1:7">
      <c r="A262" t="s">
        <v>617</v>
      </c>
      <c r="B262" t="s">
        <v>618</v>
      </c>
      <c r="C262">
        <v>23942</v>
      </c>
      <c r="D262">
        <v>6454</v>
      </c>
      <c r="E262">
        <v>1050</v>
      </c>
      <c r="F262">
        <v>794</v>
      </c>
      <c r="G262">
        <v>1320</v>
      </c>
    </row>
    <row r="263" spans="1:7">
      <c r="A263" t="s">
        <v>619</v>
      </c>
      <c r="B263" t="s">
        <v>620</v>
      </c>
      <c r="C263">
        <v>4462463</v>
      </c>
      <c r="D263">
        <v>298032</v>
      </c>
      <c r="E263">
        <v>7980</v>
      </c>
      <c r="F263">
        <v>6398</v>
      </c>
      <c r="G263">
        <v>15114</v>
      </c>
    </row>
    <row r="264" spans="1:7">
      <c r="A264" t="s">
        <v>621</v>
      </c>
      <c r="B264" t="s">
        <v>622</v>
      </c>
      <c r="C264">
        <v>35782</v>
      </c>
      <c r="D264">
        <v>10775</v>
      </c>
      <c r="E264">
        <v>2024</v>
      </c>
      <c r="F264">
        <v>1786</v>
      </c>
      <c r="G264">
        <v>2366</v>
      </c>
    </row>
    <row r="265" spans="1:7">
      <c r="A265" t="s">
        <v>623</v>
      </c>
      <c r="B265" t="s">
        <v>624</v>
      </c>
      <c r="C265">
        <v>556428</v>
      </c>
      <c r="D265">
        <v>40768</v>
      </c>
      <c r="E265">
        <v>1589</v>
      </c>
      <c r="F265">
        <v>1450</v>
      </c>
      <c r="G265">
        <v>2049</v>
      </c>
    </row>
    <row r="266" spans="1:7">
      <c r="A266" t="s">
        <v>625</v>
      </c>
      <c r="B266" t="s">
        <v>626</v>
      </c>
      <c r="C266">
        <v>13111</v>
      </c>
      <c r="D266">
        <v>4193</v>
      </c>
      <c r="E266">
        <v>855</v>
      </c>
      <c r="F266">
        <v>830</v>
      </c>
      <c r="G266">
        <v>959</v>
      </c>
    </row>
    <row r="267" spans="1:7">
      <c r="A267" t="s">
        <v>627</v>
      </c>
      <c r="B267" t="s">
        <v>628</v>
      </c>
      <c r="C267">
        <v>39380</v>
      </c>
      <c r="D267">
        <v>7471</v>
      </c>
      <c r="E267">
        <v>241</v>
      </c>
      <c r="F267">
        <v>241</v>
      </c>
      <c r="G267">
        <v>241</v>
      </c>
    </row>
    <row r="268" spans="1:7">
      <c r="A268" t="s">
        <v>629</v>
      </c>
      <c r="B268" t="s">
        <v>630</v>
      </c>
      <c r="C268">
        <v>3646</v>
      </c>
      <c r="D268">
        <v>1889</v>
      </c>
      <c r="E268">
        <v>288</v>
      </c>
      <c r="F268">
        <v>288</v>
      </c>
      <c r="G268">
        <v>288</v>
      </c>
    </row>
    <row r="269" spans="1:7">
      <c r="A269" t="s">
        <v>631</v>
      </c>
      <c r="B269" t="s">
        <v>632</v>
      </c>
      <c r="C269">
        <v>24135880</v>
      </c>
      <c r="D269">
        <v>2114514</v>
      </c>
      <c r="E269">
        <v>66724</v>
      </c>
      <c r="F269">
        <v>47641</v>
      </c>
      <c r="G269">
        <v>136018</v>
      </c>
    </row>
    <row r="270" spans="1:7">
      <c r="A270" t="s">
        <v>633</v>
      </c>
      <c r="B270" t="s">
        <v>634</v>
      </c>
      <c r="C270">
        <v>147889</v>
      </c>
      <c r="D270">
        <v>46347</v>
      </c>
      <c r="E270">
        <v>9742</v>
      </c>
      <c r="F270">
        <v>6427</v>
      </c>
      <c r="G270">
        <v>14729</v>
      </c>
    </row>
    <row r="271" spans="1:7">
      <c r="A271" t="s">
        <v>635</v>
      </c>
      <c r="B271" t="s">
        <v>636</v>
      </c>
      <c r="C271">
        <v>5936679</v>
      </c>
      <c r="D271">
        <v>579427</v>
      </c>
      <c r="E271">
        <v>15230</v>
      </c>
      <c r="F271">
        <v>8216</v>
      </c>
      <c r="G271">
        <v>33837</v>
      </c>
    </row>
    <row r="272" spans="1:7">
      <c r="A272" t="s">
        <v>637</v>
      </c>
      <c r="B272" t="s">
        <v>638</v>
      </c>
      <c r="C272">
        <v>64184</v>
      </c>
      <c r="D272">
        <v>22565</v>
      </c>
      <c r="E272">
        <v>3827</v>
      </c>
      <c r="F272">
        <v>2145</v>
      </c>
      <c r="G272">
        <v>5697</v>
      </c>
    </row>
    <row r="273" spans="1:7">
      <c r="A273" t="s">
        <v>639</v>
      </c>
      <c r="B273" t="s">
        <v>640</v>
      </c>
      <c r="C273">
        <v>5593519</v>
      </c>
      <c r="D273">
        <v>499718</v>
      </c>
      <c r="E273">
        <v>12321</v>
      </c>
      <c r="F273">
        <v>7435</v>
      </c>
      <c r="G273">
        <v>28656</v>
      </c>
    </row>
    <row r="274" spans="1:7">
      <c r="A274" t="s">
        <v>641</v>
      </c>
      <c r="B274" t="s">
        <v>642</v>
      </c>
      <c r="C274">
        <v>62532</v>
      </c>
      <c r="D274">
        <v>22141</v>
      </c>
      <c r="E274">
        <v>3354</v>
      </c>
      <c r="F274">
        <v>2085</v>
      </c>
      <c r="G274">
        <v>5035</v>
      </c>
    </row>
    <row r="275" spans="1:7">
      <c r="A275" t="s">
        <v>643</v>
      </c>
      <c r="B275" t="s">
        <v>644</v>
      </c>
      <c r="C275">
        <v>3624501</v>
      </c>
      <c r="D275">
        <v>324270</v>
      </c>
      <c r="E275">
        <v>8164</v>
      </c>
      <c r="F275">
        <v>5346</v>
      </c>
      <c r="G275">
        <v>20636</v>
      </c>
    </row>
    <row r="276" spans="1:7">
      <c r="A276" t="s">
        <v>645</v>
      </c>
      <c r="B276" t="s">
        <v>646</v>
      </c>
      <c r="C276">
        <v>53210</v>
      </c>
      <c r="D276">
        <v>18076</v>
      </c>
      <c r="E276">
        <v>2550</v>
      </c>
      <c r="F276">
        <v>1881</v>
      </c>
      <c r="G276">
        <v>4214</v>
      </c>
    </row>
    <row r="277" spans="1:7">
      <c r="A277" t="s">
        <v>647</v>
      </c>
      <c r="B277" t="s">
        <v>648</v>
      </c>
      <c r="C277">
        <v>501870</v>
      </c>
      <c r="D277">
        <v>41731</v>
      </c>
      <c r="E277">
        <v>980</v>
      </c>
      <c r="F277">
        <v>637</v>
      </c>
      <c r="G277">
        <v>2378</v>
      </c>
    </row>
    <row r="278" spans="1:7">
      <c r="A278" t="s">
        <v>649</v>
      </c>
      <c r="B278" t="s">
        <v>650</v>
      </c>
      <c r="C278">
        <v>18116</v>
      </c>
      <c r="D278">
        <v>6050</v>
      </c>
      <c r="E278">
        <v>622</v>
      </c>
      <c r="F278">
        <v>478</v>
      </c>
      <c r="G278">
        <v>987</v>
      </c>
    </row>
    <row r="279" spans="1:7">
      <c r="A279" t="s">
        <v>651</v>
      </c>
      <c r="B279" t="s">
        <v>652</v>
      </c>
      <c r="C279">
        <v>26099</v>
      </c>
      <c r="D279">
        <v>1569</v>
      </c>
      <c r="E279">
        <v>0</v>
      </c>
      <c r="F279">
        <v>0</v>
      </c>
      <c r="G279">
        <v>0</v>
      </c>
    </row>
    <row r="280" spans="1:7">
      <c r="A280" t="s">
        <v>653</v>
      </c>
      <c r="B280" t="s">
        <v>654</v>
      </c>
      <c r="C280">
        <v>4246</v>
      </c>
      <c r="D280">
        <v>778</v>
      </c>
      <c r="E280">
        <v>225</v>
      </c>
      <c r="F280">
        <v>225</v>
      </c>
      <c r="G280">
        <v>225</v>
      </c>
    </row>
    <row r="281" spans="1:7">
      <c r="A281" t="s">
        <v>655</v>
      </c>
      <c r="B281" t="s">
        <v>656</v>
      </c>
      <c r="C281">
        <v>1644903</v>
      </c>
      <c r="D281">
        <v>140238</v>
      </c>
      <c r="E281">
        <v>3358</v>
      </c>
      <c r="F281">
        <v>1348</v>
      </c>
      <c r="G281">
        <v>5922</v>
      </c>
    </row>
    <row r="282" spans="1:7">
      <c r="A282" t="s">
        <v>657</v>
      </c>
      <c r="B282" t="s">
        <v>658</v>
      </c>
      <c r="C282">
        <v>31993</v>
      </c>
      <c r="D282">
        <v>12187</v>
      </c>
      <c r="E282">
        <v>1715</v>
      </c>
      <c r="F282">
        <v>768</v>
      </c>
      <c r="G282">
        <v>2157</v>
      </c>
    </row>
    <row r="283" spans="1:7">
      <c r="A283" t="s">
        <v>659</v>
      </c>
      <c r="B283" t="s">
        <v>660</v>
      </c>
      <c r="C283">
        <v>343160</v>
      </c>
      <c r="D283">
        <v>79709</v>
      </c>
      <c r="E283">
        <v>2909</v>
      </c>
      <c r="F283">
        <v>781</v>
      </c>
      <c r="G283">
        <v>5181</v>
      </c>
    </row>
    <row r="284" spans="1:7">
      <c r="A284" t="s">
        <v>661</v>
      </c>
      <c r="B284" t="s">
        <v>662</v>
      </c>
      <c r="C284">
        <v>15064</v>
      </c>
      <c r="D284">
        <v>8158</v>
      </c>
      <c r="E284">
        <v>2363</v>
      </c>
      <c r="F284">
        <v>588</v>
      </c>
      <c r="G284">
        <v>2624</v>
      </c>
    </row>
    <row r="285" spans="1:7">
      <c r="A285" t="s">
        <v>663</v>
      </c>
      <c r="B285" t="s">
        <v>664</v>
      </c>
      <c r="C285">
        <v>14058630</v>
      </c>
      <c r="D285">
        <v>1262411</v>
      </c>
      <c r="E285">
        <v>45657</v>
      </c>
      <c r="F285">
        <v>34465</v>
      </c>
      <c r="G285">
        <v>87815</v>
      </c>
    </row>
    <row r="286" spans="1:7">
      <c r="A286" t="s">
        <v>665</v>
      </c>
      <c r="B286" t="s">
        <v>666</v>
      </c>
      <c r="C286">
        <v>87107</v>
      </c>
      <c r="D286">
        <v>28589</v>
      </c>
      <c r="E286">
        <v>6524</v>
      </c>
      <c r="F286">
        <v>4918</v>
      </c>
      <c r="G286">
        <v>10126</v>
      </c>
    </row>
    <row r="287" spans="1:7">
      <c r="A287" t="s">
        <v>667</v>
      </c>
      <c r="B287" t="s">
        <v>668</v>
      </c>
      <c r="C287">
        <v>12035589</v>
      </c>
      <c r="D287">
        <v>951868</v>
      </c>
      <c r="E287">
        <v>36084</v>
      </c>
      <c r="F287">
        <v>28207</v>
      </c>
      <c r="G287">
        <v>70472</v>
      </c>
    </row>
    <row r="288" spans="1:7">
      <c r="A288" t="s">
        <v>669</v>
      </c>
      <c r="B288" t="s">
        <v>670</v>
      </c>
      <c r="C288">
        <v>76650</v>
      </c>
      <c r="D288">
        <v>21687</v>
      </c>
      <c r="E288">
        <v>5525</v>
      </c>
      <c r="F288">
        <v>4352</v>
      </c>
      <c r="G288">
        <v>8661</v>
      </c>
    </row>
    <row r="289" spans="1:7">
      <c r="A289" t="s">
        <v>671</v>
      </c>
      <c r="B289" t="s">
        <v>672</v>
      </c>
      <c r="C289">
        <v>8696725</v>
      </c>
      <c r="D289">
        <v>742912</v>
      </c>
      <c r="E289">
        <v>28967</v>
      </c>
      <c r="F289">
        <v>22507</v>
      </c>
      <c r="G289">
        <v>55186</v>
      </c>
    </row>
    <row r="290" spans="1:7">
      <c r="A290" t="s">
        <v>673</v>
      </c>
      <c r="B290" t="s">
        <v>674</v>
      </c>
      <c r="C290">
        <v>58040</v>
      </c>
      <c r="D290">
        <v>17773</v>
      </c>
      <c r="E290">
        <v>4752</v>
      </c>
      <c r="F290">
        <v>3737</v>
      </c>
      <c r="G290">
        <v>7150</v>
      </c>
    </row>
    <row r="291" spans="1:7">
      <c r="A291" t="s">
        <v>675</v>
      </c>
      <c r="B291" t="s">
        <v>676</v>
      </c>
      <c r="C291">
        <v>1719300</v>
      </c>
      <c r="D291">
        <v>131133</v>
      </c>
      <c r="E291">
        <v>5365</v>
      </c>
      <c r="F291">
        <v>4386</v>
      </c>
      <c r="G291">
        <v>10848</v>
      </c>
    </row>
    <row r="292" spans="1:7">
      <c r="A292" t="s">
        <v>677</v>
      </c>
      <c r="B292" t="s">
        <v>678</v>
      </c>
      <c r="C292">
        <v>34990</v>
      </c>
      <c r="D292">
        <v>8223</v>
      </c>
      <c r="E292">
        <v>1413</v>
      </c>
      <c r="F292">
        <v>1277</v>
      </c>
      <c r="G292">
        <v>1844</v>
      </c>
    </row>
    <row r="293" spans="1:7">
      <c r="A293" t="s">
        <v>679</v>
      </c>
      <c r="B293" t="s">
        <v>680</v>
      </c>
      <c r="C293">
        <v>515747</v>
      </c>
      <c r="D293">
        <v>35717</v>
      </c>
      <c r="E293">
        <v>336</v>
      </c>
      <c r="F293">
        <v>283</v>
      </c>
      <c r="G293">
        <v>2956</v>
      </c>
    </row>
    <row r="294" spans="1:7">
      <c r="A294" t="s">
        <v>681</v>
      </c>
      <c r="B294" t="s">
        <v>682</v>
      </c>
      <c r="C294">
        <v>15514</v>
      </c>
      <c r="D294">
        <v>3889</v>
      </c>
      <c r="E294">
        <v>306</v>
      </c>
      <c r="F294">
        <v>300</v>
      </c>
      <c r="G294">
        <v>1577</v>
      </c>
    </row>
    <row r="295" spans="1:7">
      <c r="A295" t="s">
        <v>683</v>
      </c>
      <c r="B295" t="s">
        <v>684</v>
      </c>
      <c r="C295">
        <v>1712429</v>
      </c>
      <c r="D295">
        <v>75675</v>
      </c>
      <c r="E295">
        <v>2512</v>
      </c>
      <c r="F295">
        <v>1745</v>
      </c>
      <c r="G295">
        <v>5703</v>
      </c>
    </row>
    <row r="296" spans="1:7">
      <c r="A296" t="s">
        <v>685</v>
      </c>
      <c r="B296" t="s">
        <v>686</v>
      </c>
      <c r="C296">
        <v>28036</v>
      </c>
      <c r="D296">
        <v>6293</v>
      </c>
      <c r="E296">
        <v>1144</v>
      </c>
      <c r="F296">
        <v>898</v>
      </c>
      <c r="G296">
        <v>2812</v>
      </c>
    </row>
    <row r="297" spans="1:7">
      <c r="A297" t="s">
        <v>687</v>
      </c>
      <c r="B297" t="s">
        <v>688</v>
      </c>
      <c r="C297">
        <v>2023041</v>
      </c>
      <c r="D297">
        <v>310543</v>
      </c>
      <c r="E297">
        <v>9573</v>
      </c>
      <c r="F297">
        <v>6258</v>
      </c>
      <c r="G297">
        <v>17343</v>
      </c>
    </row>
    <row r="298" spans="1:7">
      <c r="A298" t="s">
        <v>689</v>
      </c>
      <c r="B298" t="s">
        <v>690</v>
      </c>
      <c r="C298">
        <v>35397</v>
      </c>
      <c r="D298">
        <v>14874</v>
      </c>
      <c r="E298">
        <v>2779</v>
      </c>
      <c r="F298">
        <v>1910</v>
      </c>
      <c r="G298">
        <v>4241</v>
      </c>
    </row>
    <row r="299" spans="1:7">
      <c r="A299" t="s">
        <v>691</v>
      </c>
      <c r="B299" t="s">
        <v>692</v>
      </c>
      <c r="C299">
        <v>4140571</v>
      </c>
      <c r="D299">
        <v>272676</v>
      </c>
      <c r="E299">
        <v>5837</v>
      </c>
      <c r="F299">
        <v>4960</v>
      </c>
      <c r="G299">
        <v>14366</v>
      </c>
    </row>
    <row r="300" spans="1:7">
      <c r="A300" t="s">
        <v>693</v>
      </c>
      <c r="B300" t="s">
        <v>694</v>
      </c>
      <c r="C300">
        <v>35105</v>
      </c>
      <c r="D300">
        <v>9441</v>
      </c>
      <c r="E300">
        <v>1471</v>
      </c>
      <c r="F300">
        <v>1396</v>
      </c>
      <c r="G300">
        <v>2315</v>
      </c>
    </row>
    <row r="301" spans="1:7">
      <c r="A301" t="s">
        <v>695</v>
      </c>
      <c r="B301" t="s">
        <v>696</v>
      </c>
      <c r="C301">
        <v>4109023</v>
      </c>
      <c r="D301">
        <v>268890</v>
      </c>
      <c r="E301">
        <v>5823</v>
      </c>
      <c r="F301">
        <v>4960</v>
      </c>
      <c r="G301">
        <v>14352</v>
      </c>
    </row>
    <row r="302" spans="1:7">
      <c r="A302" t="s">
        <v>697</v>
      </c>
      <c r="B302" t="s">
        <v>698</v>
      </c>
      <c r="C302">
        <v>34530</v>
      </c>
      <c r="D302">
        <v>9521</v>
      </c>
      <c r="E302">
        <v>1469</v>
      </c>
      <c r="F302">
        <v>1396</v>
      </c>
      <c r="G302">
        <v>2314</v>
      </c>
    </row>
    <row r="303" spans="1:7">
      <c r="A303" t="s">
        <v>699</v>
      </c>
      <c r="B303" t="s">
        <v>700</v>
      </c>
      <c r="C303">
        <v>1179687</v>
      </c>
      <c r="D303">
        <v>70596</v>
      </c>
      <c r="E303">
        <v>1902</v>
      </c>
      <c r="F303">
        <v>1616</v>
      </c>
      <c r="G303">
        <v>3858</v>
      </c>
    </row>
    <row r="304" spans="1:7">
      <c r="A304" t="s">
        <v>701</v>
      </c>
      <c r="B304" t="s">
        <v>702</v>
      </c>
      <c r="C304">
        <v>17609</v>
      </c>
      <c r="D304">
        <v>5311</v>
      </c>
      <c r="E304">
        <v>725</v>
      </c>
      <c r="F304">
        <v>714</v>
      </c>
      <c r="G304">
        <v>1009</v>
      </c>
    </row>
    <row r="305" spans="1:7">
      <c r="A305" t="s">
        <v>703</v>
      </c>
      <c r="B305" t="s">
        <v>704</v>
      </c>
      <c r="C305">
        <v>1438465</v>
      </c>
      <c r="D305">
        <v>74872</v>
      </c>
      <c r="E305">
        <v>2061</v>
      </c>
      <c r="F305">
        <v>1663</v>
      </c>
      <c r="G305">
        <v>4279</v>
      </c>
    </row>
    <row r="306" spans="1:7">
      <c r="A306" t="s">
        <v>705</v>
      </c>
      <c r="B306" t="s">
        <v>706</v>
      </c>
      <c r="C306">
        <v>20041</v>
      </c>
      <c r="D306">
        <v>4980</v>
      </c>
      <c r="E306">
        <v>1012</v>
      </c>
      <c r="F306">
        <v>947</v>
      </c>
      <c r="G306">
        <v>1432</v>
      </c>
    </row>
    <row r="307" spans="1:7">
      <c r="A307" t="s">
        <v>707</v>
      </c>
      <c r="B307" t="s">
        <v>708</v>
      </c>
      <c r="C307">
        <v>4018746</v>
      </c>
      <c r="D307">
        <v>261932</v>
      </c>
      <c r="E307">
        <v>5604</v>
      </c>
      <c r="F307">
        <v>4741</v>
      </c>
      <c r="G307">
        <v>14133</v>
      </c>
    </row>
    <row r="308" spans="1:7">
      <c r="A308" t="s">
        <v>709</v>
      </c>
      <c r="B308" t="s">
        <v>710</v>
      </c>
      <c r="C308">
        <v>33909</v>
      </c>
      <c r="D308">
        <v>9395</v>
      </c>
      <c r="E308">
        <v>1496</v>
      </c>
      <c r="F308">
        <v>1394</v>
      </c>
      <c r="G308">
        <v>2311</v>
      </c>
    </row>
    <row r="309" spans="1:7">
      <c r="A309" t="s">
        <v>711</v>
      </c>
      <c r="B309" t="s">
        <v>712</v>
      </c>
      <c r="C309">
        <v>436699</v>
      </c>
      <c r="D309">
        <v>30332</v>
      </c>
      <c r="E309">
        <v>562</v>
      </c>
      <c r="F309">
        <v>357</v>
      </c>
      <c r="G309">
        <v>1103</v>
      </c>
    </row>
    <row r="310" spans="1:7">
      <c r="A310" t="s">
        <v>713</v>
      </c>
      <c r="B310" t="s">
        <v>714</v>
      </c>
      <c r="C310">
        <v>11851</v>
      </c>
      <c r="D310">
        <v>3356</v>
      </c>
      <c r="E310">
        <v>431</v>
      </c>
      <c r="F310">
        <v>380</v>
      </c>
      <c r="G310">
        <v>526</v>
      </c>
    </row>
    <row r="311" spans="1:7">
      <c r="A311" t="s">
        <v>715</v>
      </c>
      <c r="B311" t="s">
        <v>716</v>
      </c>
      <c r="C311">
        <v>31548</v>
      </c>
      <c r="D311">
        <v>3786</v>
      </c>
      <c r="E311">
        <v>14</v>
      </c>
      <c r="F311">
        <v>0</v>
      </c>
      <c r="G311">
        <v>14</v>
      </c>
    </row>
    <row r="312" spans="1:7">
      <c r="A312" t="s">
        <v>717</v>
      </c>
      <c r="B312" t="s">
        <v>718</v>
      </c>
      <c r="C312">
        <v>3854</v>
      </c>
      <c r="D312">
        <v>1315</v>
      </c>
      <c r="E312">
        <v>25</v>
      </c>
      <c r="F312">
        <v>225</v>
      </c>
      <c r="G312">
        <v>25</v>
      </c>
    </row>
    <row r="313" spans="1:7">
      <c r="A313" t="s">
        <v>719</v>
      </c>
      <c r="B313" t="s">
        <v>720</v>
      </c>
      <c r="C313">
        <v>43434407</v>
      </c>
      <c r="D313">
        <v>3781414</v>
      </c>
      <c r="E313">
        <v>170818</v>
      </c>
      <c r="F313">
        <v>130573</v>
      </c>
      <c r="G313">
        <v>310383</v>
      </c>
    </row>
    <row r="314" spans="1:7">
      <c r="A314" t="s">
        <v>721</v>
      </c>
      <c r="B314" t="s">
        <v>722</v>
      </c>
      <c r="C314">
        <v>157020</v>
      </c>
      <c r="D314">
        <v>55710</v>
      </c>
      <c r="E314">
        <v>12449</v>
      </c>
      <c r="F314">
        <v>10661</v>
      </c>
      <c r="G314">
        <v>17954</v>
      </c>
    </row>
    <row r="315" spans="1:7">
      <c r="A315" t="s">
        <v>723</v>
      </c>
      <c r="B315" t="s">
        <v>724</v>
      </c>
      <c r="C315">
        <v>9730185</v>
      </c>
      <c r="D315">
        <v>956012</v>
      </c>
      <c r="E315">
        <v>38059</v>
      </c>
      <c r="F315">
        <v>25405</v>
      </c>
      <c r="G315">
        <v>81879</v>
      </c>
    </row>
    <row r="316" spans="1:7">
      <c r="A316" t="s">
        <v>725</v>
      </c>
      <c r="B316" t="s">
        <v>726</v>
      </c>
      <c r="C316">
        <v>63954</v>
      </c>
      <c r="D316">
        <v>24160</v>
      </c>
      <c r="E316">
        <v>5456</v>
      </c>
      <c r="F316">
        <v>4586</v>
      </c>
      <c r="G316">
        <v>7997</v>
      </c>
    </row>
    <row r="317" spans="1:7">
      <c r="A317" t="s">
        <v>727</v>
      </c>
      <c r="B317" t="s">
        <v>728</v>
      </c>
      <c r="C317">
        <v>9326607</v>
      </c>
      <c r="D317">
        <v>865068</v>
      </c>
      <c r="E317">
        <v>36098</v>
      </c>
      <c r="F317">
        <v>23327</v>
      </c>
      <c r="G317">
        <v>77275</v>
      </c>
    </row>
    <row r="318" spans="1:7">
      <c r="A318" t="s">
        <v>729</v>
      </c>
      <c r="B318" t="s">
        <v>730</v>
      </c>
      <c r="C318">
        <v>62218</v>
      </c>
      <c r="D318">
        <v>23399</v>
      </c>
      <c r="E318">
        <v>5390</v>
      </c>
      <c r="F318">
        <v>4424</v>
      </c>
      <c r="G318">
        <v>7627</v>
      </c>
    </row>
    <row r="319" spans="1:7">
      <c r="A319" t="s">
        <v>731</v>
      </c>
      <c r="B319" t="s">
        <v>732</v>
      </c>
      <c r="C319">
        <v>7015533</v>
      </c>
      <c r="D319">
        <v>649715</v>
      </c>
      <c r="E319">
        <v>28415</v>
      </c>
      <c r="F319">
        <v>20610</v>
      </c>
      <c r="G319">
        <v>61175</v>
      </c>
    </row>
    <row r="320" spans="1:7">
      <c r="A320" t="s">
        <v>733</v>
      </c>
      <c r="B320" t="s">
        <v>734</v>
      </c>
      <c r="C320">
        <v>60063</v>
      </c>
      <c r="D320">
        <v>21177</v>
      </c>
      <c r="E320">
        <v>4458</v>
      </c>
      <c r="F320">
        <v>4306</v>
      </c>
      <c r="G320">
        <v>7035</v>
      </c>
    </row>
    <row r="321" spans="1:7">
      <c r="A321" t="s">
        <v>735</v>
      </c>
      <c r="B321" t="s">
        <v>736</v>
      </c>
      <c r="C321">
        <v>842333</v>
      </c>
      <c r="D321">
        <v>76284</v>
      </c>
      <c r="E321">
        <v>3180</v>
      </c>
      <c r="F321">
        <v>1295</v>
      </c>
      <c r="G321">
        <v>6955</v>
      </c>
    </row>
    <row r="322" spans="1:7">
      <c r="A322" t="s">
        <v>737</v>
      </c>
      <c r="B322" t="s">
        <v>738</v>
      </c>
      <c r="C322">
        <v>20714</v>
      </c>
      <c r="D322">
        <v>6982</v>
      </c>
      <c r="E322">
        <v>1209</v>
      </c>
      <c r="F322">
        <v>613</v>
      </c>
      <c r="G322">
        <v>2204</v>
      </c>
    </row>
    <row r="323" spans="1:7">
      <c r="A323" t="s">
        <v>739</v>
      </c>
      <c r="B323" t="s">
        <v>740</v>
      </c>
      <c r="C323">
        <v>29815</v>
      </c>
      <c r="D323">
        <v>3726</v>
      </c>
      <c r="E323">
        <v>39</v>
      </c>
      <c r="F323">
        <v>0</v>
      </c>
      <c r="G323">
        <v>68</v>
      </c>
    </row>
    <row r="324" spans="1:7">
      <c r="A324" t="s">
        <v>741</v>
      </c>
      <c r="B324" t="s">
        <v>742</v>
      </c>
      <c r="C324">
        <v>3253</v>
      </c>
      <c r="D324">
        <v>1243</v>
      </c>
      <c r="E324">
        <v>67</v>
      </c>
      <c r="F324">
        <v>225</v>
      </c>
      <c r="G324">
        <v>87</v>
      </c>
    </row>
    <row r="325" spans="1:7">
      <c r="A325" t="s">
        <v>743</v>
      </c>
      <c r="B325" t="s">
        <v>744</v>
      </c>
      <c r="C325">
        <v>1675046</v>
      </c>
      <c r="D325">
        <v>146611</v>
      </c>
      <c r="E325">
        <v>5181</v>
      </c>
      <c r="F325">
        <v>2462</v>
      </c>
      <c r="G325">
        <v>11057</v>
      </c>
    </row>
    <row r="326" spans="1:7">
      <c r="A326" t="s">
        <v>745</v>
      </c>
      <c r="B326" t="s">
        <v>746</v>
      </c>
      <c r="C326">
        <v>29397</v>
      </c>
      <c r="D326">
        <v>10155</v>
      </c>
      <c r="E326">
        <v>2253</v>
      </c>
      <c r="F326">
        <v>1262</v>
      </c>
      <c r="G326">
        <v>3239</v>
      </c>
    </row>
    <row r="327" spans="1:7">
      <c r="A327" t="s">
        <v>747</v>
      </c>
      <c r="B327" t="s">
        <v>748</v>
      </c>
      <c r="C327">
        <v>403578</v>
      </c>
      <c r="D327">
        <v>90944</v>
      </c>
      <c r="E327">
        <v>1961</v>
      </c>
      <c r="F327">
        <v>2078</v>
      </c>
      <c r="G327">
        <v>4604</v>
      </c>
    </row>
    <row r="328" spans="1:7">
      <c r="A328" t="s">
        <v>749</v>
      </c>
      <c r="B328" t="s">
        <v>750</v>
      </c>
      <c r="C328">
        <v>16924</v>
      </c>
      <c r="D328">
        <v>9223</v>
      </c>
      <c r="E328">
        <v>1363</v>
      </c>
      <c r="F328">
        <v>1367</v>
      </c>
      <c r="G328">
        <v>1914</v>
      </c>
    </row>
    <row r="329" spans="1:7">
      <c r="A329" t="s">
        <v>751</v>
      </c>
      <c r="B329" t="s">
        <v>752</v>
      </c>
      <c r="C329">
        <v>26701713</v>
      </c>
      <c r="D329">
        <v>2362726</v>
      </c>
      <c r="E329">
        <v>120267</v>
      </c>
      <c r="F329">
        <v>95431</v>
      </c>
      <c r="G329">
        <v>200849</v>
      </c>
    </row>
    <row r="330" spans="1:7">
      <c r="A330" t="s">
        <v>753</v>
      </c>
      <c r="B330" t="s">
        <v>754</v>
      </c>
      <c r="C330">
        <v>107669</v>
      </c>
      <c r="D330">
        <v>34848</v>
      </c>
      <c r="E330">
        <v>8215</v>
      </c>
      <c r="F330">
        <v>7261</v>
      </c>
      <c r="G330">
        <v>11801</v>
      </c>
    </row>
    <row r="331" spans="1:7">
      <c r="A331" t="s">
        <v>755</v>
      </c>
      <c r="B331" t="s">
        <v>756</v>
      </c>
      <c r="C331">
        <v>23877008</v>
      </c>
      <c r="D331">
        <v>1900694</v>
      </c>
      <c r="E331">
        <v>103357</v>
      </c>
      <c r="F331">
        <v>81884</v>
      </c>
      <c r="G331">
        <v>171797</v>
      </c>
    </row>
    <row r="332" spans="1:7">
      <c r="A332" t="s">
        <v>757</v>
      </c>
      <c r="B332" t="s">
        <v>758</v>
      </c>
      <c r="C332">
        <v>103211</v>
      </c>
      <c r="D332">
        <v>28608</v>
      </c>
      <c r="E332">
        <v>7107</v>
      </c>
      <c r="F332">
        <v>5989</v>
      </c>
      <c r="G332">
        <v>10169</v>
      </c>
    </row>
    <row r="333" spans="1:7">
      <c r="A333" t="s">
        <v>759</v>
      </c>
      <c r="B333" t="s">
        <v>760</v>
      </c>
      <c r="C333">
        <v>18860205</v>
      </c>
      <c r="D333">
        <v>1566150</v>
      </c>
      <c r="E333">
        <v>82942</v>
      </c>
      <c r="F333">
        <v>67473</v>
      </c>
      <c r="G333">
        <v>142184</v>
      </c>
    </row>
    <row r="334" spans="1:7">
      <c r="A334" t="s">
        <v>761</v>
      </c>
      <c r="B334" t="s">
        <v>762</v>
      </c>
      <c r="C334">
        <v>89938</v>
      </c>
      <c r="D334">
        <v>26120</v>
      </c>
      <c r="E334">
        <v>6609</v>
      </c>
      <c r="F334">
        <v>5418</v>
      </c>
      <c r="G334">
        <v>9393</v>
      </c>
    </row>
    <row r="335" spans="1:7">
      <c r="A335" t="s">
        <v>763</v>
      </c>
      <c r="B335" t="s">
        <v>764</v>
      </c>
      <c r="C335">
        <v>3053745</v>
      </c>
      <c r="D335">
        <v>237005</v>
      </c>
      <c r="E335">
        <v>17352</v>
      </c>
      <c r="F335">
        <v>13944</v>
      </c>
      <c r="G335">
        <v>25242</v>
      </c>
    </row>
    <row r="336" spans="1:7">
      <c r="A336" t="s">
        <v>765</v>
      </c>
      <c r="B336" t="s">
        <v>766</v>
      </c>
      <c r="C336">
        <v>42083</v>
      </c>
      <c r="D336">
        <v>11363</v>
      </c>
      <c r="E336">
        <v>2692</v>
      </c>
      <c r="F336">
        <v>2484</v>
      </c>
      <c r="G336">
        <v>3353</v>
      </c>
    </row>
    <row r="337" spans="1:7">
      <c r="A337" t="s">
        <v>767</v>
      </c>
      <c r="B337" t="s">
        <v>768</v>
      </c>
      <c r="C337">
        <v>744911</v>
      </c>
      <c r="D337">
        <v>54159</v>
      </c>
      <c r="E337">
        <v>2781</v>
      </c>
      <c r="F337">
        <v>898</v>
      </c>
      <c r="G337">
        <v>4049</v>
      </c>
    </row>
    <row r="338" spans="1:7">
      <c r="A338" t="s">
        <v>769</v>
      </c>
      <c r="B338" t="s">
        <v>770</v>
      </c>
      <c r="C338">
        <v>15541</v>
      </c>
      <c r="D338">
        <v>5031</v>
      </c>
      <c r="E338">
        <v>1322</v>
      </c>
      <c r="F338">
        <v>565</v>
      </c>
      <c r="G338">
        <v>1429</v>
      </c>
    </row>
    <row r="339" spans="1:7">
      <c r="A339" t="s">
        <v>771</v>
      </c>
      <c r="B339" t="s">
        <v>772</v>
      </c>
      <c r="C339">
        <v>2211477</v>
      </c>
      <c r="D339">
        <v>93149</v>
      </c>
      <c r="E339">
        <v>5410</v>
      </c>
      <c r="F339">
        <v>2738</v>
      </c>
      <c r="G339">
        <v>7645</v>
      </c>
    </row>
    <row r="340" spans="1:7">
      <c r="A340" t="s">
        <v>773</v>
      </c>
      <c r="B340" t="s">
        <v>774</v>
      </c>
      <c r="C340">
        <v>30605</v>
      </c>
      <c r="D340">
        <v>7653</v>
      </c>
      <c r="E340">
        <v>1883</v>
      </c>
      <c r="F340">
        <v>1188</v>
      </c>
      <c r="G340">
        <v>2339</v>
      </c>
    </row>
    <row r="341" spans="1:7">
      <c r="A341" t="s">
        <v>775</v>
      </c>
      <c r="B341" t="s">
        <v>776</v>
      </c>
      <c r="C341">
        <v>2824705</v>
      </c>
      <c r="D341">
        <v>462032</v>
      </c>
      <c r="E341">
        <v>16910</v>
      </c>
      <c r="F341">
        <v>13547</v>
      </c>
      <c r="G341">
        <v>29052</v>
      </c>
    </row>
    <row r="342" spans="1:7">
      <c r="A342" t="s">
        <v>777</v>
      </c>
      <c r="B342" t="s">
        <v>778</v>
      </c>
      <c r="C342">
        <v>44394</v>
      </c>
      <c r="D342">
        <v>18641</v>
      </c>
      <c r="E342">
        <v>3331</v>
      </c>
      <c r="F342">
        <v>2942</v>
      </c>
      <c r="G342">
        <v>4666</v>
      </c>
    </row>
    <row r="343" spans="1:7">
      <c r="A343" t="s">
        <v>779</v>
      </c>
      <c r="B343" t="s">
        <v>780</v>
      </c>
      <c r="C343">
        <v>7002509</v>
      </c>
      <c r="D343">
        <v>462676</v>
      </c>
      <c r="E343">
        <v>12492</v>
      </c>
      <c r="F343">
        <v>9737</v>
      </c>
      <c r="G343">
        <v>27655</v>
      </c>
    </row>
    <row r="344" spans="1:7">
      <c r="A344" t="s">
        <v>781</v>
      </c>
      <c r="B344" t="s">
        <v>782</v>
      </c>
      <c r="C344">
        <v>49834</v>
      </c>
      <c r="D344">
        <v>13581</v>
      </c>
      <c r="E344">
        <v>1802</v>
      </c>
      <c r="F344">
        <v>1469</v>
      </c>
      <c r="G344">
        <v>2737</v>
      </c>
    </row>
    <row r="345" spans="1:7">
      <c r="A345" t="s">
        <v>783</v>
      </c>
      <c r="B345" t="s">
        <v>784</v>
      </c>
      <c r="C345">
        <v>6960776</v>
      </c>
      <c r="D345">
        <v>455524</v>
      </c>
      <c r="E345">
        <v>12243</v>
      </c>
      <c r="F345">
        <v>9488</v>
      </c>
      <c r="G345">
        <v>27406</v>
      </c>
    </row>
    <row r="346" spans="1:7">
      <c r="A346" t="s">
        <v>785</v>
      </c>
      <c r="B346" t="s">
        <v>786</v>
      </c>
      <c r="C346">
        <v>50165</v>
      </c>
      <c r="D346">
        <v>13541</v>
      </c>
      <c r="E346">
        <v>1762</v>
      </c>
      <c r="F346">
        <v>1453</v>
      </c>
      <c r="G346">
        <v>2661</v>
      </c>
    </row>
    <row r="347" spans="1:7">
      <c r="A347" t="s">
        <v>787</v>
      </c>
      <c r="B347" t="s">
        <v>788</v>
      </c>
      <c r="C347">
        <v>2347654</v>
      </c>
      <c r="D347">
        <v>151617</v>
      </c>
      <c r="E347">
        <v>6230</v>
      </c>
      <c r="F347">
        <v>4690</v>
      </c>
      <c r="G347">
        <v>11690</v>
      </c>
    </row>
    <row r="348" spans="1:7">
      <c r="A348" t="s">
        <v>789</v>
      </c>
      <c r="B348" t="s">
        <v>790</v>
      </c>
      <c r="C348">
        <v>26302</v>
      </c>
      <c r="D348">
        <v>7924</v>
      </c>
      <c r="E348">
        <v>1368</v>
      </c>
      <c r="F348">
        <v>1166</v>
      </c>
      <c r="G348">
        <v>1825</v>
      </c>
    </row>
    <row r="349" spans="1:7">
      <c r="A349" t="s">
        <v>791</v>
      </c>
      <c r="B349" t="s">
        <v>792</v>
      </c>
      <c r="C349">
        <v>2386454</v>
      </c>
      <c r="D349">
        <v>128316</v>
      </c>
      <c r="E349">
        <v>2322</v>
      </c>
      <c r="F349">
        <v>2323</v>
      </c>
      <c r="G349">
        <v>8510</v>
      </c>
    </row>
    <row r="350" spans="1:7">
      <c r="A350" t="s">
        <v>793</v>
      </c>
      <c r="B350" t="s">
        <v>794</v>
      </c>
      <c r="C350">
        <v>29629</v>
      </c>
      <c r="D350">
        <v>6931</v>
      </c>
      <c r="E350">
        <v>875</v>
      </c>
      <c r="F350">
        <v>926</v>
      </c>
      <c r="G350">
        <v>1733</v>
      </c>
    </row>
    <row r="351" spans="1:7">
      <c r="A351" t="s">
        <v>795</v>
      </c>
      <c r="B351" t="s">
        <v>796</v>
      </c>
      <c r="C351">
        <v>6766206</v>
      </c>
      <c r="D351">
        <v>441179</v>
      </c>
      <c r="E351">
        <v>11384</v>
      </c>
      <c r="F351">
        <v>8695</v>
      </c>
      <c r="G351">
        <v>26200</v>
      </c>
    </row>
    <row r="352" spans="1:7">
      <c r="A352" t="s">
        <v>797</v>
      </c>
      <c r="B352" t="s">
        <v>798</v>
      </c>
      <c r="C352">
        <v>49829</v>
      </c>
      <c r="D352">
        <v>13236</v>
      </c>
      <c r="E352">
        <v>1654</v>
      </c>
      <c r="F352">
        <v>1359</v>
      </c>
      <c r="G352">
        <v>2632</v>
      </c>
    </row>
    <row r="353" spans="1:7">
      <c r="A353" t="s">
        <v>799</v>
      </c>
      <c r="B353" t="s">
        <v>800</v>
      </c>
      <c r="C353">
        <v>652592</v>
      </c>
      <c r="D353">
        <v>42923</v>
      </c>
      <c r="E353">
        <v>1112</v>
      </c>
      <c r="F353">
        <v>1061</v>
      </c>
      <c r="G353">
        <v>2050</v>
      </c>
    </row>
    <row r="354" spans="1:7">
      <c r="A354" t="s">
        <v>801</v>
      </c>
      <c r="B354" t="s">
        <v>802</v>
      </c>
      <c r="C354">
        <v>16441</v>
      </c>
      <c r="D354">
        <v>3586</v>
      </c>
      <c r="E354">
        <v>651</v>
      </c>
      <c r="F354">
        <v>646</v>
      </c>
      <c r="G354">
        <v>800</v>
      </c>
    </row>
    <row r="355" spans="1:7">
      <c r="A355" t="s">
        <v>803</v>
      </c>
      <c r="B355" t="s">
        <v>804</v>
      </c>
      <c r="C355">
        <v>41733</v>
      </c>
      <c r="D355">
        <v>7152</v>
      </c>
      <c r="E355">
        <v>249</v>
      </c>
      <c r="F355">
        <v>249</v>
      </c>
      <c r="G355">
        <v>249</v>
      </c>
    </row>
    <row r="356" spans="1:7">
      <c r="A356" t="s">
        <v>805</v>
      </c>
      <c r="B356" t="s">
        <v>806</v>
      </c>
      <c r="C356">
        <v>3747</v>
      </c>
      <c r="D356">
        <v>1837</v>
      </c>
      <c r="E356">
        <v>397</v>
      </c>
      <c r="F356">
        <v>397</v>
      </c>
      <c r="G356">
        <v>397</v>
      </c>
    </row>
    <row r="357" spans="1:7">
      <c r="A357" t="s">
        <v>807</v>
      </c>
      <c r="B357" t="s">
        <v>808</v>
      </c>
      <c r="C357">
        <v>124226292</v>
      </c>
      <c r="D357">
        <v>9758197</v>
      </c>
      <c r="E357">
        <v>557979</v>
      </c>
      <c r="F357">
        <v>407213</v>
      </c>
      <c r="G357">
        <v>966334</v>
      </c>
    </row>
    <row r="358" spans="1:7">
      <c r="A358" t="s">
        <v>809</v>
      </c>
      <c r="B358" t="s">
        <v>810</v>
      </c>
      <c r="C358">
        <v>370531</v>
      </c>
      <c r="D358">
        <v>78802</v>
      </c>
      <c r="E358">
        <v>16704</v>
      </c>
      <c r="F358">
        <v>13297</v>
      </c>
      <c r="G358">
        <v>20482</v>
      </c>
    </row>
    <row r="359" spans="1:7">
      <c r="A359" t="s">
        <v>811</v>
      </c>
      <c r="B359" t="s">
        <v>812</v>
      </c>
      <c r="C359">
        <v>23094580</v>
      </c>
      <c r="D359">
        <v>1995715</v>
      </c>
      <c r="E359">
        <v>109720</v>
      </c>
      <c r="F359">
        <v>74212</v>
      </c>
      <c r="G359">
        <v>202655</v>
      </c>
    </row>
    <row r="360" spans="1:7">
      <c r="A360" t="s">
        <v>813</v>
      </c>
      <c r="B360" t="s">
        <v>814</v>
      </c>
      <c r="C360">
        <v>129244</v>
      </c>
      <c r="D360">
        <v>33843</v>
      </c>
      <c r="E360">
        <v>4996</v>
      </c>
      <c r="F360">
        <v>4302</v>
      </c>
      <c r="G360">
        <v>6537</v>
      </c>
    </row>
    <row r="361" spans="1:7">
      <c r="A361" t="s">
        <v>815</v>
      </c>
      <c r="B361" t="s">
        <v>816</v>
      </c>
      <c r="C361">
        <v>22588990</v>
      </c>
      <c r="D361">
        <v>1904666</v>
      </c>
      <c r="E361">
        <v>107032</v>
      </c>
      <c r="F361">
        <v>72645</v>
      </c>
      <c r="G361">
        <v>197547</v>
      </c>
    </row>
    <row r="362" spans="1:7">
      <c r="A362" t="s">
        <v>817</v>
      </c>
      <c r="B362" t="s">
        <v>818</v>
      </c>
      <c r="C362">
        <v>127255</v>
      </c>
      <c r="D362">
        <v>33594</v>
      </c>
      <c r="E362">
        <v>4860</v>
      </c>
      <c r="F362">
        <v>4051</v>
      </c>
      <c r="G362">
        <v>6465</v>
      </c>
    </row>
    <row r="363" spans="1:7">
      <c r="A363" t="s">
        <v>819</v>
      </c>
      <c r="B363" t="s">
        <v>820</v>
      </c>
      <c r="C363">
        <v>19308391</v>
      </c>
      <c r="D363">
        <v>1629852</v>
      </c>
      <c r="E363">
        <v>94927</v>
      </c>
      <c r="F363">
        <v>64293</v>
      </c>
      <c r="G363">
        <v>174971</v>
      </c>
    </row>
    <row r="364" spans="1:7">
      <c r="A364" t="s">
        <v>821</v>
      </c>
      <c r="B364" t="s">
        <v>822</v>
      </c>
      <c r="C364">
        <v>110961</v>
      </c>
      <c r="D364">
        <v>29844</v>
      </c>
      <c r="E364">
        <v>4210</v>
      </c>
      <c r="F364">
        <v>3927</v>
      </c>
      <c r="G364">
        <v>6307</v>
      </c>
    </row>
    <row r="365" spans="1:7">
      <c r="A365" t="s">
        <v>823</v>
      </c>
      <c r="B365" t="s">
        <v>824</v>
      </c>
      <c r="C365">
        <v>2076779</v>
      </c>
      <c r="D365">
        <v>179281</v>
      </c>
      <c r="E365">
        <v>8151</v>
      </c>
      <c r="F365">
        <v>6521</v>
      </c>
      <c r="G365">
        <v>15839</v>
      </c>
    </row>
    <row r="366" spans="1:7">
      <c r="A366" t="s">
        <v>825</v>
      </c>
      <c r="B366" t="s">
        <v>826</v>
      </c>
      <c r="C366">
        <v>32164</v>
      </c>
      <c r="D366">
        <v>11329</v>
      </c>
      <c r="E366">
        <v>1836</v>
      </c>
      <c r="F366">
        <v>1578</v>
      </c>
      <c r="G366">
        <v>2608</v>
      </c>
    </row>
    <row r="367" spans="1:7">
      <c r="A367" t="s">
        <v>827</v>
      </c>
      <c r="B367" t="s">
        <v>828</v>
      </c>
      <c r="C367">
        <v>37533</v>
      </c>
      <c r="D367">
        <v>2500</v>
      </c>
      <c r="E367">
        <v>0</v>
      </c>
      <c r="F367">
        <v>0</v>
      </c>
      <c r="G367">
        <v>28</v>
      </c>
    </row>
    <row r="368" spans="1:7">
      <c r="A368" t="s">
        <v>829</v>
      </c>
      <c r="B368" t="s">
        <v>830</v>
      </c>
      <c r="C368">
        <v>3887</v>
      </c>
      <c r="D368">
        <v>988</v>
      </c>
      <c r="E368">
        <v>225</v>
      </c>
      <c r="F368">
        <v>225</v>
      </c>
      <c r="G368">
        <v>49</v>
      </c>
    </row>
    <row r="369" spans="1:7">
      <c r="A369" t="s">
        <v>831</v>
      </c>
      <c r="B369" t="s">
        <v>832</v>
      </c>
      <c r="C369">
        <v>1620176</v>
      </c>
      <c r="D369">
        <v>116957</v>
      </c>
      <c r="E369">
        <v>6022</v>
      </c>
      <c r="F369">
        <v>3027</v>
      </c>
      <c r="G369">
        <v>9977</v>
      </c>
    </row>
    <row r="370" spans="1:7">
      <c r="A370" t="s">
        <v>833</v>
      </c>
      <c r="B370" t="s">
        <v>834</v>
      </c>
      <c r="C370">
        <v>29831</v>
      </c>
      <c r="D370">
        <v>9235</v>
      </c>
      <c r="E370">
        <v>1811</v>
      </c>
      <c r="F370">
        <v>988</v>
      </c>
      <c r="G370">
        <v>2365</v>
      </c>
    </row>
    <row r="371" spans="1:7">
      <c r="A371" t="s">
        <v>835</v>
      </c>
      <c r="B371" t="s">
        <v>836</v>
      </c>
      <c r="C371">
        <v>505590</v>
      </c>
      <c r="D371">
        <v>91049</v>
      </c>
      <c r="E371">
        <v>2688</v>
      </c>
      <c r="F371">
        <v>1567</v>
      </c>
      <c r="G371">
        <v>5108</v>
      </c>
    </row>
    <row r="372" spans="1:7">
      <c r="A372" t="s">
        <v>837</v>
      </c>
      <c r="B372" t="s">
        <v>838</v>
      </c>
      <c r="C372">
        <v>18830</v>
      </c>
      <c r="D372">
        <v>8552</v>
      </c>
      <c r="E372">
        <v>1365</v>
      </c>
      <c r="F372">
        <v>1017</v>
      </c>
      <c r="G372">
        <v>1904</v>
      </c>
    </row>
    <row r="373" spans="1:7">
      <c r="A373" t="s">
        <v>839</v>
      </c>
      <c r="B373" t="s">
        <v>840</v>
      </c>
      <c r="C373">
        <v>81289561</v>
      </c>
      <c r="D373">
        <v>6466767</v>
      </c>
      <c r="E373">
        <v>388479</v>
      </c>
      <c r="F373">
        <v>290594</v>
      </c>
      <c r="G373">
        <v>651075</v>
      </c>
    </row>
    <row r="374" spans="1:7">
      <c r="A374" t="s">
        <v>841</v>
      </c>
      <c r="B374" t="s">
        <v>842</v>
      </c>
      <c r="C374">
        <v>224216</v>
      </c>
      <c r="D374">
        <v>49380</v>
      </c>
      <c r="E374">
        <v>11844</v>
      </c>
      <c r="F374">
        <v>9859</v>
      </c>
      <c r="G374">
        <v>15057</v>
      </c>
    </row>
    <row r="375" spans="1:7">
      <c r="A375" t="s">
        <v>843</v>
      </c>
      <c r="B375" t="s">
        <v>844</v>
      </c>
      <c r="C375">
        <v>77650414</v>
      </c>
      <c r="D375">
        <v>5935418</v>
      </c>
      <c r="E375">
        <v>371122</v>
      </c>
      <c r="F375">
        <v>276774</v>
      </c>
      <c r="G375">
        <v>618472</v>
      </c>
    </row>
    <row r="376" spans="1:7">
      <c r="A376" t="s">
        <v>845</v>
      </c>
      <c r="B376" t="s">
        <v>846</v>
      </c>
      <c r="C376">
        <v>232779</v>
      </c>
      <c r="D376">
        <v>47735</v>
      </c>
      <c r="E376">
        <v>11377</v>
      </c>
      <c r="F376">
        <v>9363</v>
      </c>
      <c r="G376">
        <v>14845</v>
      </c>
    </row>
    <row r="377" spans="1:7">
      <c r="A377" t="s">
        <v>847</v>
      </c>
      <c r="B377" t="s">
        <v>848</v>
      </c>
      <c r="C377">
        <v>67050487</v>
      </c>
      <c r="D377">
        <v>5189458</v>
      </c>
      <c r="E377">
        <v>325589</v>
      </c>
      <c r="F377">
        <v>238893</v>
      </c>
      <c r="G377">
        <v>546398</v>
      </c>
    </row>
    <row r="378" spans="1:7">
      <c r="A378" t="s">
        <v>849</v>
      </c>
      <c r="B378" t="s">
        <v>850</v>
      </c>
      <c r="C378">
        <v>216860</v>
      </c>
      <c r="D378">
        <v>44080</v>
      </c>
      <c r="E378">
        <v>11093</v>
      </c>
      <c r="F378">
        <v>8528</v>
      </c>
      <c r="G378">
        <v>14421</v>
      </c>
    </row>
    <row r="379" spans="1:7">
      <c r="A379" t="s">
        <v>851</v>
      </c>
      <c r="B379" t="s">
        <v>852</v>
      </c>
      <c r="C379">
        <v>8713977</v>
      </c>
      <c r="D379">
        <v>677402</v>
      </c>
      <c r="E379">
        <v>45171</v>
      </c>
      <c r="F379">
        <v>38132</v>
      </c>
      <c r="G379">
        <v>69351</v>
      </c>
    </row>
    <row r="380" spans="1:7">
      <c r="A380" t="s">
        <v>853</v>
      </c>
      <c r="B380" t="s">
        <v>854</v>
      </c>
      <c r="C380">
        <v>72948</v>
      </c>
      <c r="D380">
        <v>20632</v>
      </c>
      <c r="E380">
        <v>4964</v>
      </c>
      <c r="F380">
        <v>4752</v>
      </c>
      <c r="G380">
        <v>5819</v>
      </c>
    </row>
    <row r="381" spans="1:7">
      <c r="A381" t="s">
        <v>855</v>
      </c>
      <c r="B381" t="s">
        <v>856</v>
      </c>
      <c r="C381">
        <v>1216525</v>
      </c>
      <c r="D381">
        <v>83636</v>
      </c>
      <c r="E381">
        <v>3128</v>
      </c>
      <c r="F381">
        <v>2467</v>
      </c>
      <c r="G381">
        <v>6199</v>
      </c>
    </row>
    <row r="382" spans="1:7">
      <c r="A382" t="s">
        <v>857</v>
      </c>
      <c r="B382" t="s">
        <v>858</v>
      </c>
      <c r="C382">
        <v>20343</v>
      </c>
      <c r="D382">
        <v>4891</v>
      </c>
      <c r="E382">
        <v>1001</v>
      </c>
      <c r="F382">
        <v>807</v>
      </c>
      <c r="G382">
        <v>1390</v>
      </c>
    </row>
    <row r="383" spans="1:7">
      <c r="A383" t="s">
        <v>859</v>
      </c>
      <c r="B383" t="s">
        <v>860</v>
      </c>
      <c r="C383">
        <v>3051448</v>
      </c>
      <c r="D383">
        <v>139414</v>
      </c>
      <c r="E383">
        <v>7823</v>
      </c>
      <c r="F383">
        <v>4782</v>
      </c>
      <c r="G383">
        <v>13464</v>
      </c>
    </row>
    <row r="384" spans="1:7">
      <c r="A384" t="s">
        <v>861</v>
      </c>
      <c r="B384" t="s">
        <v>862</v>
      </c>
      <c r="C384">
        <v>35349</v>
      </c>
      <c r="D384">
        <v>8159</v>
      </c>
      <c r="E384">
        <v>1949</v>
      </c>
      <c r="F384">
        <v>1489</v>
      </c>
      <c r="G384">
        <v>2404</v>
      </c>
    </row>
    <row r="385" spans="1:7">
      <c r="A385" t="s">
        <v>863</v>
      </c>
      <c r="B385" t="s">
        <v>864</v>
      </c>
      <c r="C385">
        <v>3639147</v>
      </c>
      <c r="D385">
        <v>531349</v>
      </c>
      <c r="E385">
        <v>17357</v>
      </c>
      <c r="F385">
        <v>13820</v>
      </c>
      <c r="G385">
        <v>32603</v>
      </c>
    </row>
    <row r="386" spans="1:7">
      <c r="A386" t="s">
        <v>865</v>
      </c>
      <c r="B386" t="s">
        <v>866</v>
      </c>
      <c r="C386">
        <v>50768</v>
      </c>
      <c r="D386">
        <v>17500</v>
      </c>
      <c r="E386">
        <v>3477</v>
      </c>
      <c r="F386">
        <v>2923</v>
      </c>
      <c r="G386">
        <v>5004</v>
      </c>
    </row>
    <row r="387" spans="1:7">
      <c r="A387" t="s">
        <v>867</v>
      </c>
      <c r="B387" t="s">
        <v>868</v>
      </c>
      <c r="C387">
        <v>19842151</v>
      </c>
      <c r="D387">
        <v>1295715</v>
      </c>
      <c r="E387">
        <v>59780</v>
      </c>
      <c r="F387">
        <v>42407</v>
      </c>
      <c r="G387">
        <v>112604</v>
      </c>
    </row>
    <row r="388" spans="1:7">
      <c r="A388" t="s">
        <v>869</v>
      </c>
      <c r="B388" t="s">
        <v>870</v>
      </c>
      <c r="C388">
        <v>68437</v>
      </c>
      <c r="D388">
        <v>20666</v>
      </c>
      <c r="E388">
        <v>3557</v>
      </c>
      <c r="F388">
        <v>3729</v>
      </c>
      <c r="G388">
        <v>5266</v>
      </c>
    </row>
    <row r="389" spans="1:7">
      <c r="A389" t="s">
        <v>871</v>
      </c>
      <c r="B389" t="s">
        <v>872</v>
      </c>
      <c r="C389">
        <v>19760693</v>
      </c>
      <c r="D389">
        <v>1284496</v>
      </c>
      <c r="E389">
        <v>59629</v>
      </c>
      <c r="F389">
        <v>42335</v>
      </c>
      <c r="G389">
        <v>112227</v>
      </c>
    </row>
    <row r="390" spans="1:7">
      <c r="A390" t="s">
        <v>873</v>
      </c>
      <c r="B390" t="s">
        <v>874</v>
      </c>
      <c r="C390">
        <v>68604</v>
      </c>
      <c r="D390">
        <v>20266</v>
      </c>
      <c r="E390">
        <v>3525</v>
      </c>
      <c r="F390">
        <v>3727</v>
      </c>
      <c r="G390">
        <v>5232</v>
      </c>
    </row>
    <row r="391" spans="1:7">
      <c r="A391" t="s">
        <v>875</v>
      </c>
      <c r="B391" t="s">
        <v>876</v>
      </c>
      <c r="C391">
        <v>8946207</v>
      </c>
      <c r="D391">
        <v>571001</v>
      </c>
      <c r="E391">
        <v>32301</v>
      </c>
      <c r="F391">
        <v>24222</v>
      </c>
      <c r="G391">
        <v>57175</v>
      </c>
    </row>
    <row r="392" spans="1:7">
      <c r="A392" t="s">
        <v>877</v>
      </c>
      <c r="B392" t="s">
        <v>878</v>
      </c>
      <c r="C392">
        <v>50627</v>
      </c>
      <c r="D392">
        <v>14256</v>
      </c>
      <c r="E392">
        <v>2758</v>
      </c>
      <c r="F392">
        <v>2590</v>
      </c>
      <c r="G392">
        <v>4070</v>
      </c>
    </row>
    <row r="393" spans="1:7">
      <c r="A393" t="s">
        <v>879</v>
      </c>
      <c r="B393" t="s">
        <v>880</v>
      </c>
      <c r="C393">
        <v>6226410</v>
      </c>
      <c r="D393">
        <v>355641</v>
      </c>
      <c r="E393">
        <v>15377</v>
      </c>
      <c r="F393">
        <v>10753</v>
      </c>
      <c r="G393">
        <v>31470</v>
      </c>
    </row>
    <row r="394" spans="1:7">
      <c r="A394" t="s">
        <v>881</v>
      </c>
      <c r="B394" t="s">
        <v>882</v>
      </c>
      <c r="C394">
        <v>43338</v>
      </c>
      <c r="D394">
        <v>11557</v>
      </c>
      <c r="E394">
        <v>1766</v>
      </c>
      <c r="F394">
        <v>1619</v>
      </c>
      <c r="G394">
        <v>2835</v>
      </c>
    </row>
    <row r="395" spans="1:7">
      <c r="A395" t="s">
        <v>883</v>
      </c>
      <c r="B395" t="s">
        <v>884</v>
      </c>
      <c r="C395">
        <v>18722632</v>
      </c>
      <c r="D395">
        <v>1211546</v>
      </c>
      <c r="E395">
        <v>55986</v>
      </c>
      <c r="F395">
        <v>39645</v>
      </c>
      <c r="G395">
        <v>106213</v>
      </c>
    </row>
    <row r="396" spans="1:7">
      <c r="A396" t="s">
        <v>885</v>
      </c>
      <c r="B396" t="s">
        <v>886</v>
      </c>
      <c r="C396">
        <v>67761</v>
      </c>
      <c r="D396">
        <v>19731</v>
      </c>
      <c r="E396">
        <v>3652</v>
      </c>
      <c r="F396">
        <v>3784</v>
      </c>
      <c r="G396">
        <v>5295</v>
      </c>
    </row>
    <row r="397" spans="1:7">
      <c r="A397" t="s">
        <v>887</v>
      </c>
      <c r="B397" t="s">
        <v>888</v>
      </c>
      <c r="C397">
        <v>1367005</v>
      </c>
      <c r="D397">
        <v>85037</v>
      </c>
      <c r="E397">
        <v>3801</v>
      </c>
      <c r="F397">
        <v>2335</v>
      </c>
      <c r="G397">
        <v>5970</v>
      </c>
    </row>
    <row r="398" spans="1:7">
      <c r="A398" t="s">
        <v>889</v>
      </c>
      <c r="B398" t="s">
        <v>890</v>
      </c>
      <c r="C398">
        <v>16643</v>
      </c>
      <c r="D398">
        <v>4876</v>
      </c>
      <c r="E398">
        <v>1049</v>
      </c>
      <c r="F398">
        <v>778</v>
      </c>
      <c r="G398">
        <v>1328</v>
      </c>
    </row>
    <row r="399" spans="1:7">
      <c r="A399" t="s">
        <v>891</v>
      </c>
      <c r="B399" t="s">
        <v>892</v>
      </c>
      <c r="C399">
        <v>81458</v>
      </c>
      <c r="D399">
        <v>11219</v>
      </c>
      <c r="E399">
        <v>151</v>
      </c>
      <c r="F399">
        <v>72</v>
      </c>
      <c r="G399">
        <v>377</v>
      </c>
    </row>
    <row r="400" spans="1:7">
      <c r="A400" t="s">
        <v>893</v>
      </c>
      <c r="B400" t="s">
        <v>894</v>
      </c>
      <c r="C400">
        <v>6115</v>
      </c>
      <c r="D400">
        <v>2509</v>
      </c>
      <c r="E400">
        <v>177</v>
      </c>
      <c r="F400">
        <v>95</v>
      </c>
      <c r="G400">
        <v>420</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3"/>
  <sheetViews>
    <sheetView topLeftCell="J133" workbookViewId="0">
      <selection activeCell="N148" sqref="N148"/>
    </sheetView>
  </sheetViews>
  <sheetFormatPr defaultRowHeight="13.2"/>
  <cols>
    <col min="1" max="1" width="6.6640625" customWidth="1"/>
    <col min="2" max="2" width="17" customWidth="1"/>
    <col min="3" max="3" width="14.33203125" customWidth="1"/>
    <col min="4" max="12" width="11.44140625" customWidth="1"/>
    <col min="14" max="14" width="22.6640625" customWidth="1"/>
    <col min="15" max="15" width="15" hidden="1" customWidth="1"/>
    <col min="16" max="16" width="11.88671875" hidden="1" customWidth="1"/>
    <col min="17" max="17" width="10.88671875" customWidth="1"/>
    <col min="18" max="18" width="11" hidden="1" customWidth="1"/>
    <col min="19" max="19" width="11.109375" hidden="1" customWidth="1"/>
    <col min="20" max="20" width="11.109375" customWidth="1"/>
    <col min="24" max="24" width="9.109375" customWidth="1"/>
  </cols>
  <sheetData>
    <row r="1" spans="1:26" ht="12" customHeight="1">
      <c r="A1" s="38" t="s">
        <v>0</v>
      </c>
      <c r="B1" s="38"/>
      <c r="C1" s="38"/>
      <c r="D1" s="1"/>
      <c r="E1" s="1"/>
      <c r="F1" s="1"/>
      <c r="G1" s="1"/>
      <c r="H1" s="1"/>
      <c r="I1" s="1"/>
      <c r="J1" s="1"/>
      <c r="K1" s="1"/>
      <c r="L1" s="1"/>
    </row>
    <row r="2" spans="1:26" ht="12" customHeight="1">
      <c r="A2" s="38" t="s">
        <v>1</v>
      </c>
      <c r="B2" s="38"/>
      <c r="C2" s="38"/>
      <c r="D2" s="1"/>
      <c r="E2" s="1"/>
      <c r="F2" s="1"/>
      <c r="G2" s="1"/>
      <c r="H2" s="1"/>
      <c r="I2" s="1"/>
      <c r="J2" s="1"/>
      <c r="K2" s="1"/>
      <c r="L2" s="1"/>
    </row>
    <row r="3" spans="1:26" ht="12" customHeight="1">
      <c r="A3" s="1" t="s">
        <v>2</v>
      </c>
      <c r="B3" s="38" t="s">
        <v>3</v>
      </c>
      <c r="C3" s="38"/>
      <c r="D3" s="1"/>
      <c r="E3" s="1"/>
      <c r="F3" s="1"/>
      <c r="G3" s="1"/>
      <c r="H3" s="1"/>
      <c r="I3" s="1"/>
      <c r="J3" s="1"/>
      <c r="K3" s="1"/>
      <c r="L3" s="1"/>
    </row>
    <row r="4" spans="1:26" ht="138.9" customHeight="1">
      <c r="A4" s="1"/>
      <c r="B4" s="38"/>
      <c r="C4" s="38"/>
      <c r="D4" s="1"/>
      <c r="E4" s="1"/>
      <c r="F4" s="1"/>
      <c r="G4" s="1"/>
      <c r="H4" s="1"/>
      <c r="I4" s="1"/>
      <c r="J4" s="1"/>
      <c r="K4" s="1"/>
      <c r="L4" s="1"/>
    </row>
    <row r="5" spans="1:26" ht="12" customHeight="1">
      <c r="A5" s="1" t="s">
        <v>2</v>
      </c>
      <c r="B5" s="38" t="s">
        <v>4</v>
      </c>
      <c r="C5" s="38"/>
      <c r="D5" s="1"/>
      <c r="E5" s="1"/>
      <c r="F5" s="1"/>
      <c r="G5" s="1"/>
      <c r="H5" s="1"/>
      <c r="I5" s="1"/>
      <c r="J5" s="1"/>
      <c r="K5" s="1"/>
      <c r="L5" s="1"/>
    </row>
    <row r="6" spans="1:26" ht="114.9" customHeight="1">
      <c r="A6" s="1"/>
      <c r="B6" s="38"/>
      <c r="C6" s="38"/>
      <c r="D6" s="1"/>
      <c r="E6" s="1"/>
      <c r="F6" s="1"/>
      <c r="G6" s="1"/>
      <c r="H6" s="1"/>
      <c r="I6" s="1"/>
      <c r="J6" s="1"/>
      <c r="K6" s="1"/>
      <c r="L6" s="1"/>
    </row>
    <row r="7" spans="1:26" ht="12" customHeight="1">
      <c r="A7" s="39" t="s">
        <v>2</v>
      </c>
      <c r="B7" s="39"/>
      <c r="C7" s="40" t="s">
        <v>5</v>
      </c>
      <c r="D7" s="40"/>
      <c r="E7" s="40" t="s">
        <v>6</v>
      </c>
      <c r="F7" s="40"/>
      <c r="G7" s="40" t="s">
        <v>7</v>
      </c>
      <c r="H7" s="40"/>
      <c r="I7" s="40" t="s">
        <v>8</v>
      </c>
      <c r="J7" s="40"/>
      <c r="K7" s="40" t="s">
        <v>9</v>
      </c>
      <c r="L7" s="40"/>
    </row>
    <row r="8" spans="1:26" ht="12" customHeight="1">
      <c r="A8" s="3"/>
      <c r="B8" s="4"/>
      <c r="C8" s="2" t="s">
        <v>10</v>
      </c>
      <c r="D8" s="2" t="s">
        <v>11</v>
      </c>
      <c r="E8" s="2" t="s">
        <v>10</v>
      </c>
      <c r="F8" s="2" t="s">
        <v>11</v>
      </c>
      <c r="G8" s="2" t="s">
        <v>10</v>
      </c>
      <c r="H8" s="2" t="s">
        <v>11</v>
      </c>
      <c r="I8" s="2" t="s">
        <v>10</v>
      </c>
      <c r="J8" s="2" t="s">
        <v>11</v>
      </c>
      <c r="K8" s="2" t="s">
        <v>10</v>
      </c>
      <c r="L8" s="2" t="s">
        <v>11</v>
      </c>
    </row>
    <row r="9" spans="1:26" ht="12" customHeight="1">
      <c r="A9" s="40" t="s">
        <v>12</v>
      </c>
      <c r="B9" s="40"/>
      <c r="C9" s="5">
        <v>314471417</v>
      </c>
      <c r="D9" s="5">
        <v>26965</v>
      </c>
      <c r="E9" s="5">
        <v>27177419</v>
      </c>
      <c r="F9" s="5">
        <v>7662</v>
      </c>
      <c r="G9" s="5">
        <v>1174382</v>
      </c>
      <c r="H9" s="5">
        <v>7036</v>
      </c>
      <c r="I9" s="5">
        <v>926294</v>
      </c>
      <c r="J9" s="5">
        <v>7035</v>
      </c>
      <c r="K9" s="5">
        <v>2012797</v>
      </c>
      <c r="L9" s="5">
        <v>8538</v>
      </c>
      <c r="N9" t="s">
        <v>39</v>
      </c>
      <c r="O9" t="s">
        <v>39</v>
      </c>
      <c r="P9" t="s">
        <v>40</v>
      </c>
      <c r="Q9" t="s">
        <v>41</v>
      </c>
      <c r="R9" t="s">
        <v>42</v>
      </c>
      <c r="S9" t="s">
        <v>43</v>
      </c>
      <c r="V9" s="21" t="s">
        <v>83</v>
      </c>
      <c r="W9" s="21"/>
    </row>
    <row r="10" spans="1:26" ht="12" customHeight="1">
      <c r="A10" s="41" t="s">
        <v>13</v>
      </c>
      <c r="B10" s="41"/>
      <c r="C10" s="5">
        <v>19631026</v>
      </c>
      <c r="D10" s="5">
        <v>148945</v>
      </c>
      <c r="E10" s="5">
        <v>1790632</v>
      </c>
      <c r="F10" s="5">
        <v>39624</v>
      </c>
      <c r="G10" s="5">
        <v>70434</v>
      </c>
      <c r="H10" s="5">
        <v>7533</v>
      </c>
      <c r="I10" s="5">
        <v>63818</v>
      </c>
      <c r="J10" s="5">
        <v>6757</v>
      </c>
      <c r="K10" s="5">
        <v>105670</v>
      </c>
      <c r="L10" s="5">
        <v>10213</v>
      </c>
      <c r="N10" t="s">
        <v>44</v>
      </c>
      <c r="O10" s="8">
        <f>C17+C24+C39+C46+C61+C68+C83+C90+C105+C112</f>
        <v>14745412</v>
      </c>
      <c r="P10" s="8">
        <f>E17+E24+E39+E46+E61+E68+E83+E90+E105+E112</f>
        <v>2606741</v>
      </c>
      <c r="Q10" s="8">
        <f>G17+G24+G39+G46+G61+G68+G83+G84+G105+G112</f>
        <v>85512</v>
      </c>
      <c r="R10" s="8">
        <f>I17+I24+I39+I46+I61+I68+I83+I90+I105+I112</f>
        <v>63107</v>
      </c>
      <c r="S10" s="8">
        <f>K17+K24+K39+K46+K61+K68+K83+K90+K105+K112</f>
        <v>119247</v>
      </c>
      <c r="T10" s="8"/>
      <c r="W10" t="s">
        <v>76</v>
      </c>
      <c r="X10" t="s">
        <v>74</v>
      </c>
      <c r="Y10" s="21" t="s">
        <v>86</v>
      </c>
      <c r="Z10" t="s">
        <v>75</v>
      </c>
    </row>
    <row r="11" spans="1:26" ht="12" customHeight="1">
      <c r="A11" s="40" t="s">
        <v>14</v>
      </c>
      <c r="B11" s="40"/>
      <c r="C11" s="5">
        <v>6204246</v>
      </c>
      <c r="D11" s="5">
        <v>85985</v>
      </c>
      <c r="E11" s="5">
        <v>684758</v>
      </c>
      <c r="F11" s="5">
        <v>24254</v>
      </c>
      <c r="G11" s="5">
        <v>17243</v>
      </c>
      <c r="H11" s="5">
        <v>4226</v>
      </c>
      <c r="I11" s="5">
        <v>16480</v>
      </c>
      <c r="J11" s="5">
        <v>4029</v>
      </c>
      <c r="K11" s="5">
        <v>26465</v>
      </c>
      <c r="L11" s="5">
        <v>4891</v>
      </c>
      <c r="N11" t="s">
        <v>45</v>
      </c>
      <c r="O11" s="8">
        <f>C11+C18+C33+C40+C55+C62+C77+C84+C99+C106</f>
        <v>86510315</v>
      </c>
      <c r="P11" s="16">
        <f>E11+E18+E33+E40+E55+E62+E77+E84+E99+E106</f>
        <v>8704271</v>
      </c>
      <c r="Q11" s="16">
        <f>G11+G18+G33+G40+G55+G62+G77+G84+G99+G106</f>
        <v>293123</v>
      </c>
      <c r="R11" s="16">
        <f>I11+I18+I33+I40+I55+I62+I77+I84+I99+I106</f>
        <v>249299</v>
      </c>
      <c r="S11" s="16">
        <f>K11+K18+K33+K40+K55+K62+K77+K84+K99+K106</f>
        <v>460194</v>
      </c>
      <c r="T11" s="16"/>
      <c r="V11" s="21" t="s">
        <v>84</v>
      </c>
      <c r="W11" s="7">
        <f>Z11/X11</f>
        <v>8.117590850727105E-2</v>
      </c>
      <c r="X11" s="8">
        <f>SUM(G11+G33+G55+G77+G99+G121+G143+G165+G187)</f>
        <v>267912</v>
      </c>
      <c r="Y11" s="8">
        <f>X11-Z11</f>
        <v>246164</v>
      </c>
      <c r="Z11" s="8">
        <f>SUM(G17+G39+G61+G83+G105+G127+G149+G171+G193)</f>
        <v>21748</v>
      </c>
    </row>
    <row r="12" spans="1:26" ht="12" customHeight="1">
      <c r="A12" s="40" t="s">
        <v>15</v>
      </c>
      <c r="B12" s="40"/>
      <c r="C12" s="5">
        <v>5842213</v>
      </c>
      <c r="D12" s="5">
        <v>82978</v>
      </c>
      <c r="E12" s="5">
        <v>620775</v>
      </c>
      <c r="F12" s="5">
        <v>23591</v>
      </c>
      <c r="G12" s="5">
        <v>16336</v>
      </c>
      <c r="H12" s="5">
        <v>4073</v>
      </c>
      <c r="I12" s="5">
        <v>15573</v>
      </c>
      <c r="J12" s="5">
        <v>3863</v>
      </c>
      <c r="K12" s="5">
        <v>24596</v>
      </c>
      <c r="L12" s="5">
        <v>4623</v>
      </c>
      <c r="N12" t="s">
        <v>46</v>
      </c>
      <c r="O12" s="7">
        <f>O10/O11</f>
        <v>0.1704468652090794</v>
      </c>
      <c r="P12" s="7">
        <f>P10/P11</f>
        <v>0.29947838250900044</v>
      </c>
      <c r="Q12" s="7">
        <f>Q10/Q11</f>
        <v>0.29172736359821644</v>
      </c>
      <c r="R12" s="7">
        <f>R10/R11</f>
        <v>0.25313779838667622</v>
      </c>
      <c r="S12" s="7">
        <f>S10/S11</f>
        <v>0.25912332624936441</v>
      </c>
      <c r="T12" s="7"/>
      <c r="V12" t="s">
        <v>73</v>
      </c>
      <c r="W12" s="7">
        <f>Z12/X12</f>
        <v>0.16116731449447566</v>
      </c>
      <c r="X12" s="8">
        <f>SUM(G18+G40+G62+G84+G106+G128+G150+G172+G194)</f>
        <v>800367</v>
      </c>
      <c r="Y12" s="8">
        <f>X12-Z12</f>
        <v>671374</v>
      </c>
      <c r="Z12" s="8">
        <f>SUM(G24+G46+G68+G90+G112+G134+G156+G178+G200)</f>
        <v>128993</v>
      </c>
    </row>
    <row r="13" spans="1:26" ht="12" customHeight="1">
      <c r="A13" s="40" t="s">
        <v>16</v>
      </c>
      <c r="B13" s="40"/>
      <c r="C13" s="5">
        <v>613839</v>
      </c>
      <c r="D13" s="5">
        <v>21505</v>
      </c>
      <c r="E13" s="5">
        <v>57410</v>
      </c>
      <c r="F13" s="5">
        <v>6248</v>
      </c>
      <c r="G13" s="5">
        <v>2370</v>
      </c>
      <c r="H13" s="5">
        <v>1859</v>
      </c>
      <c r="I13" s="5">
        <v>2344</v>
      </c>
      <c r="J13" s="5">
        <v>1846</v>
      </c>
      <c r="K13" s="5">
        <v>3895</v>
      </c>
      <c r="L13" s="5">
        <v>1926</v>
      </c>
      <c r="N13" t="s">
        <v>47</v>
      </c>
      <c r="O13" s="17">
        <f>SQRT(SUMSQ(D17,D24,D39,D46,D61,D68,D83,D90,D105,D112))</f>
        <v>93035.913710781606</v>
      </c>
      <c r="P13" s="17">
        <f>SQRT(SUMSQ(F17,F24,F39,F46,F61,F68,F83,F90,F105,F112))</f>
        <v>43325.886996113535</v>
      </c>
      <c r="Q13" s="17">
        <f>SQRT(SUMSQ(H17,H24,H39,H46,H61,H68,H83,H90,H105,H112))</f>
        <v>7587.9022133920516</v>
      </c>
      <c r="R13" s="17">
        <f>SQRT(SUMSQ(J17,J24,J39,J45,J61,J68,J83,J90,J105,J112))</f>
        <v>6431.2124828837677</v>
      </c>
      <c r="S13" s="17">
        <f>SQRT(SUMSQ(L17,L24,L39,L46,L61,L68,L83,L90,L105,L112))</f>
        <v>9830.6706790533881</v>
      </c>
      <c r="T13" s="17"/>
      <c r="V13" s="21" t="s">
        <v>85</v>
      </c>
      <c r="W13" s="7">
        <f>Z13/X13</f>
        <v>1.7765755916420836E-2</v>
      </c>
      <c r="X13" s="8">
        <f>SUM(G25+G47+G69+G91+G113+G135+G157+G179+G201)</f>
        <v>106103</v>
      </c>
      <c r="Y13" s="8">
        <f>X13-Z13</f>
        <v>104218</v>
      </c>
      <c r="Z13">
        <f>SUM(G31+G53+G75+G97+G119+G141+G163+G185+G207)</f>
        <v>1885</v>
      </c>
    </row>
    <row r="14" spans="1:26" ht="12" customHeight="1">
      <c r="A14" s="40" t="s">
        <v>17</v>
      </c>
      <c r="B14" s="40"/>
      <c r="C14" s="5">
        <v>248132</v>
      </c>
      <c r="D14" s="5">
        <v>12102</v>
      </c>
      <c r="E14" s="5">
        <v>18772</v>
      </c>
      <c r="F14" s="5">
        <v>3147</v>
      </c>
      <c r="G14" s="6">
        <v>811</v>
      </c>
      <c r="H14" s="31">
        <v>993</v>
      </c>
      <c r="I14" s="6">
        <v>241</v>
      </c>
      <c r="J14" s="31">
        <v>242</v>
      </c>
      <c r="K14" s="5">
        <v>1511</v>
      </c>
      <c r="L14" s="5">
        <v>1120</v>
      </c>
      <c r="N14" t="s">
        <v>64</v>
      </c>
      <c r="O14" s="17">
        <f>SQRT(SUMSQ(D11,D18,D33,D40,D55,D62,D77,D84,D99,D106))</f>
        <v>245335.01664662547</v>
      </c>
      <c r="P14" s="17">
        <f>SQRT(SUMSQ(F11,F18,F33,F40,F55,F62,F77,F84,F99,F106))</f>
        <v>81598.991899410132</v>
      </c>
      <c r="Q14" s="17">
        <f>SQRT(SUMSQ(H11,H18,H33,H40,H55,H62,H77,H84,H99,H106))</f>
        <v>13797.810695903898</v>
      </c>
      <c r="R14" s="17">
        <f>SQRT(SUMSQ(J11,J18,J33,J40,J55,J62,J77,J84,J99,J106))</f>
        <v>12595.391895451288</v>
      </c>
      <c r="S14" s="17">
        <f>SQRT(SUMSQ(L11,L18,L33,L40,L55,L62,L77,L84,L99,L106))</f>
        <v>18235.394676288201</v>
      </c>
      <c r="T14" s="17"/>
    </row>
    <row r="15" spans="1:26" ht="12" customHeight="1">
      <c r="A15" s="40" t="s">
        <v>18</v>
      </c>
      <c r="B15" s="40"/>
      <c r="C15" s="5">
        <v>79327</v>
      </c>
      <c r="D15" s="5">
        <v>7635</v>
      </c>
      <c r="E15" s="5">
        <v>5201</v>
      </c>
      <c r="F15" s="5">
        <v>1455</v>
      </c>
      <c r="G15" s="6">
        <v>0</v>
      </c>
      <c r="H15" s="31">
        <v>220</v>
      </c>
      <c r="I15" s="6">
        <v>0</v>
      </c>
      <c r="J15" s="31">
        <v>220</v>
      </c>
      <c r="K15" s="6">
        <v>0</v>
      </c>
      <c r="L15" s="31">
        <v>220</v>
      </c>
      <c r="N15" t="s">
        <v>49</v>
      </c>
      <c r="O15" s="7">
        <f>(SQRT(O13^2-(O12^2*O14^2)))/O11</f>
        <v>9.6067955456014421E-4</v>
      </c>
      <c r="P15" s="7">
        <f>(SQRT(P13^2-(P12^2*P14^2)))/P11</f>
        <v>4.1102252091992425E-3</v>
      </c>
      <c r="Q15" s="7">
        <f>(SQRT(Q13^2-(Q12^2*Q14^2)))/Q11</f>
        <v>2.1943911045595219E-2</v>
      </c>
      <c r="R15" s="7">
        <f>(SQRT(R13^2-(R12^2*R14^2)))/R11</f>
        <v>2.2403739379740169E-2</v>
      </c>
      <c r="S15" s="7">
        <f>(SQRT(S13^2-(S12^2*S14^2)))/S11</f>
        <v>1.8732493480216696E-2</v>
      </c>
      <c r="T15" s="7"/>
    </row>
    <row r="16" spans="1:26" ht="12" customHeight="1">
      <c r="A16" s="40" t="s">
        <v>19</v>
      </c>
      <c r="B16" s="40"/>
      <c r="C16" s="5">
        <v>5151170</v>
      </c>
      <c r="D16" s="5">
        <v>77664</v>
      </c>
      <c r="E16" s="5">
        <v>554981</v>
      </c>
      <c r="F16" s="5">
        <v>23521</v>
      </c>
      <c r="G16" s="5">
        <v>13181</v>
      </c>
      <c r="H16" s="5">
        <v>3374</v>
      </c>
      <c r="I16" s="5">
        <v>12988</v>
      </c>
      <c r="J16" s="5">
        <v>3369</v>
      </c>
      <c r="K16" s="5">
        <v>19594</v>
      </c>
      <c r="L16" s="5">
        <v>3937</v>
      </c>
      <c r="N16" t="s">
        <v>50</v>
      </c>
      <c r="O16" s="7">
        <f>O12-O15</f>
        <v>0.16948618565451926</v>
      </c>
      <c r="P16" s="7">
        <f>P12-P15</f>
        <v>0.2953681572998012</v>
      </c>
      <c r="Q16" s="7">
        <f>Q12-Q15</f>
        <v>0.26978345255262121</v>
      </c>
      <c r="R16" s="7">
        <f>R12-R15</f>
        <v>0.23073405900693605</v>
      </c>
      <c r="S16" s="7">
        <f>S12-S15</f>
        <v>0.24039083276914772</v>
      </c>
      <c r="T16" s="7"/>
    </row>
    <row r="17" spans="1:26" ht="12" customHeight="1">
      <c r="A17" s="40" t="s">
        <v>20</v>
      </c>
      <c r="B17" s="40"/>
      <c r="C17" s="5">
        <v>362033</v>
      </c>
      <c r="D17" s="5">
        <v>16545</v>
      </c>
      <c r="E17" s="5">
        <v>63983</v>
      </c>
      <c r="F17" s="5">
        <v>7038</v>
      </c>
      <c r="G17" s="6">
        <v>907</v>
      </c>
      <c r="H17" s="31">
        <v>708</v>
      </c>
      <c r="I17" s="6">
        <v>907</v>
      </c>
      <c r="J17" s="31">
        <v>708</v>
      </c>
      <c r="K17" s="5">
        <v>1869</v>
      </c>
      <c r="L17" s="31">
        <v>966</v>
      </c>
      <c r="N17" t="s">
        <v>51</v>
      </c>
      <c r="O17" s="7">
        <f>O12+O15</f>
        <v>0.17140754476363954</v>
      </c>
      <c r="P17" s="7">
        <f>P12+P15</f>
        <v>0.30358860771819968</v>
      </c>
      <c r="Q17" s="7">
        <f>Q12+Q15</f>
        <v>0.31367127464381167</v>
      </c>
      <c r="R17" s="7">
        <f>R12+R15</f>
        <v>0.27554153776641638</v>
      </c>
      <c r="S17" s="7">
        <f>S12+S15</f>
        <v>0.27785581972958112</v>
      </c>
      <c r="T17" s="7"/>
      <c r="V17" s="8"/>
      <c r="W17" s="8"/>
      <c r="X17" s="8"/>
      <c r="Y17" s="8"/>
      <c r="Z17" s="7"/>
    </row>
    <row r="18" spans="1:26" ht="12" customHeight="1">
      <c r="A18" s="40" t="s">
        <v>21</v>
      </c>
      <c r="B18" s="40"/>
      <c r="C18" s="5">
        <v>12021894</v>
      </c>
      <c r="D18" s="5">
        <v>82033</v>
      </c>
      <c r="E18" s="5">
        <v>1004196</v>
      </c>
      <c r="F18" s="5">
        <v>21330</v>
      </c>
      <c r="G18" s="5">
        <v>50330</v>
      </c>
      <c r="H18" s="5">
        <v>4958</v>
      </c>
      <c r="I18" s="5">
        <v>45140</v>
      </c>
      <c r="J18" s="5">
        <v>4540</v>
      </c>
      <c r="K18" s="5">
        <v>74164</v>
      </c>
      <c r="L18" s="5">
        <v>6617</v>
      </c>
      <c r="N18" t="s">
        <v>52</v>
      </c>
      <c r="O18" s="7">
        <f>(O15/1.645)/O12</f>
        <v>3.4262861244149451E-3</v>
      </c>
      <c r="P18" s="7">
        <f>(P15/1.645)/P12</f>
        <v>8.3432304112110497E-3</v>
      </c>
      <c r="Q18" s="7">
        <f>(Q15/1.645)/Q12</f>
        <v>4.5726816260971692E-2</v>
      </c>
      <c r="R18" s="7">
        <f>(R15/1.645)/R12</f>
        <v>5.3801899765933747E-2</v>
      </c>
      <c r="S18" s="7">
        <f>(S15/1.645)/S12</f>
        <v>4.3946387210112466E-2</v>
      </c>
      <c r="T18" s="7"/>
    </row>
    <row r="19" spans="1:26" ht="12" customHeight="1">
      <c r="A19" s="40" t="s">
        <v>15</v>
      </c>
      <c r="B19" s="40"/>
      <c r="C19" s="5">
        <v>9017464</v>
      </c>
      <c r="D19" s="5">
        <v>63026</v>
      </c>
      <c r="E19" s="5">
        <v>535519</v>
      </c>
      <c r="F19" s="5">
        <v>13840</v>
      </c>
      <c r="G19" s="5">
        <v>36792</v>
      </c>
      <c r="H19" s="5">
        <v>3714</v>
      </c>
      <c r="I19" s="5">
        <v>33316</v>
      </c>
      <c r="J19" s="5">
        <v>3429</v>
      </c>
      <c r="K19" s="5">
        <v>51522</v>
      </c>
      <c r="L19" s="5">
        <v>4935</v>
      </c>
      <c r="N19" t="s">
        <v>53</v>
      </c>
      <c r="O19" s="8">
        <f>C127+C134+C149+C156+C171+C178+C193+C200</f>
        <v>12003670</v>
      </c>
      <c r="P19" s="8">
        <f>E127+E134+E149+E156+E171+E178+E193+E200</f>
        <v>1853332</v>
      </c>
      <c r="Q19" s="8">
        <f>G127+G134+G149+G156+G171+G178+G193+G200</f>
        <v>72456</v>
      </c>
      <c r="R19" s="8">
        <f>I127+I134+I149+I156+I171+I178+I193+I200</f>
        <v>55648</v>
      </c>
      <c r="S19" s="8">
        <f>K127+K134+K149+K156+K171+K178+K193+K200</f>
        <v>122782</v>
      </c>
      <c r="T19" s="8"/>
    </row>
    <row r="20" spans="1:26" ht="12" customHeight="1">
      <c r="A20" s="40" t="s">
        <v>16</v>
      </c>
      <c r="B20" s="40"/>
      <c r="C20" s="5">
        <v>2538852</v>
      </c>
      <c r="D20" s="5">
        <v>38075</v>
      </c>
      <c r="E20" s="5">
        <v>219341</v>
      </c>
      <c r="F20" s="5">
        <v>9607</v>
      </c>
      <c r="G20" s="5">
        <v>18574</v>
      </c>
      <c r="H20" s="5">
        <v>2686</v>
      </c>
      <c r="I20" s="5">
        <v>18132</v>
      </c>
      <c r="J20" s="5">
        <v>2636</v>
      </c>
      <c r="K20" s="5">
        <v>26208</v>
      </c>
      <c r="L20" s="5">
        <v>3413</v>
      </c>
      <c r="N20" t="s">
        <v>54</v>
      </c>
      <c r="O20" s="19">
        <f>C121+C128+C143+C150+C165+C172+C187+C194</f>
        <v>180055553</v>
      </c>
      <c r="P20" s="20">
        <f>E121+E128+E143+E150+E165+E172+E187+E194</f>
        <v>15213041</v>
      </c>
      <c r="Q20" s="20">
        <f>G121+G128+G143+G150+G165+G172+G187+G194</f>
        <v>775156</v>
      </c>
      <c r="R20" s="20">
        <f>I121+I128+I143+I150+I165+I172+I187+I194</f>
        <v>598482</v>
      </c>
      <c r="S20" s="20">
        <f>K121+K128+K143+K150+K165+K172+K187+K194</f>
        <v>1345987</v>
      </c>
      <c r="T20" s="20"/>
    </row>
    <row r="21" spans="1:26" ht="12" customHeight="1">
      <c r="A21" s="40" t="s">
        <v>17</v>
      </c>
      <c r="B21" s="40"/>
      <c r="C21" s="5">
        <v>1596092</v>
      </c>
      <c r="D21" s="5">
        <v>24211</v>
      </c>
      <c r="E21" s="5">
        <v>128708</v>
      </c>
      <c r="F21" s="5">
        <v>7822</v>
      </c>
      <c r="G21" s="5">
        <v>11944</v>
      </c>
      <c r="H21" s="5">
        <v>1998</v>
      </c>
      <c r="I21" s="5">
        <v>9671</v>
      </c>
      <c r="J21" s="5">
        <v>1702</v>
      </c>
      <c r="K21" s="5">
        <v>15962</v>
      </c>
      <c r="L21" s="5">
        <v>2195</v>
      </c>
      <c r="N21" t="s">
        <v>55</v>
      </c>
      <c r="O21" s="7">
        <f>O19/O20</f>
        <v>6.666648042784884E-2</v>
      </c>
      <c r="P21" s="7">
        <f>P19/P20</f>
        <v>0.12182521561599682</v>
      </c>
      <c r="Q21" s="7">
        <f>Q19/Q20</f>
        <v>9.3472797733617496E-2</v>
      </c>
      <c r="R21" s="7">
        <f>R19/R20</f>
        <v>9.2981910901246814E-2</v>
      </c>
      <c r="S21" s="7">
        <f>S19/S20</f>
        <v>9.1220791879862137E-2</v>
      </c>
      <c r="T21" s="7"/>
    </row>
    <row r="22" spans="1:26" ht="12" customHeight="1">
      <c r="A22" s="40" t="s">
        <v>18</v>
      </c>
      <c r="B22" s="40"/>
      <c r="C22" s="5">
        <v>653768</v>
      </c>
      <c r="D22" s="5">
        <v>14143</v>
      </c>
      <c r="E22" s="5">
        <v>38611</v>
      </c>
      <c r="F22" s="5">
        <v>3752</v>
      </c>
      <c r="G22" s="5">
        <v>1814</v>
      </c>
      <c r="H22" s="31">
        <v>880</v>
      </c>
      <c r="I22" s="5">
        <v>1496</v>
      </c>
      <c r="J22" s="31">
        <v>704</v>
      </c>
      <c r="K22" s="5">
        <v>2957</v>
      </c>
      <c r="L22" s="5">
        <v>1098</v>
      </c>
      <c r="N22" t="s">
        <v>47</v>
      </c>
      <c r="O22" s="18">
        <f>SQRT(SUMSQ(D127,D134,D149,D156,D171,D178,D193,D200))</f>
        <v>85399.75221275528</v>
      </c>
      <c r="P22" s="18">
        <f>SQRT(SUMSQ(F127,F134,F149,F156,F171,F178,F193,F200))</f>
        <v>36245.706876815078</v>
      </c>
      <c r="Q22" s="18">
        <f>SQRT(SUMSQ(H127,H134,H149,H156,H171,H178,H193,H200))</f>
        <v>8241.3017175686509</v>
      </c>
      <c r="R22" s="18">
        <f>SQRT(SUMSQ(J127,J134,J149,J156,J171,J177,J193,J200))</f>
        <v>5841.0772978963396</v>
      </c>
      <c r="S22" s="18">
        <f>SQRT(SUMSQ(L127,L134,L149,L156,L171,L178,L193,L200))</f>
        <v>10550.670120897536</v>
      </c>
      <c r="T22" s="18"/>
    </row>
    <row r="23" spans="1:26" ht="12" customHeight="1">
      <c r="A23" s="40" t="s">
        <v>19</v>
      </c>
      <c r="B23" s="40"/>
      <c r="C23" s="5">
        <v>4901528</v>
      </c>
      <c r="D23" s="5">
        <v>51477</v>
      </c>
      <c r="E23" s="5">
        <v>182241</v>
      </c>
      <c r="F23" s="5">
        <v>8183</v>
      </c>
      <c r="G23" s="5">
        <v>9315</v>
      </c>
      <c r="H23" s="5">
        <v>1828</v>
      </c>
      <c r="I23" s="5">
        <v>8471</v>
      </c>
      <c r="J23" s="5">
        <v>1787</v>
      </c>
      <c r="K23" s="5">
        <v>11593</v>
      </c>
      <c r="L23" s="5">
        <v>2161</v>
      </c>
      <c r="N23" t="s">
        <v>48</v>
      </c>
      <c r="O23" s="9">
        <f>SQRT(SUMSQ(D121,D128,D143,D150,D165,D172,D187,D194))</f>
        <v>313309.57466378203</v>
      </c>
      <c r="P23" s="9">
        <f>SQRT(SUMSQ(F121,F128,F143,F150,F165,F172,F187,F194))</f>
        <v>89193.628483205015</v>
      </c>
      <c r="Q23" s="9">
        <f>SQRT(SUMSQ(H121,H128,H143,H150,H165,H172,H187,H194))</f>
        <v>18617.287100971505</v>
      </c>
      <c r="R23" s="9">
        <f>SQRT(SUMSQ(J121,J128,J143,J150,J165,J172,J187,J194))</f>
        <v>15995.019224746184</v>
      </c>
      <c r="S23" s="9">
        <f>SQRT(SUMSQ(L121,L128,L143,L150,L165,L172,L187,L194))</f>
        <v>24597.668791981079</v>
      </c>
      <c r="T23" s="9"/>
    </row>
    <row r="24" spans="1:26" ht="12" customHeight="1">
      <c r="A24" s="40" t="s">
        <v>20</v>
      </c>
      <c r="B24" s="40"/>
      <c r="C24" s="5">
        <v>3004430</v>
      </c>
      <c r="D24" s="5">
        <v>43981</v>
      </c>
      <c r="E24" s="5">
        <v>468677</v>
      </c>
      <c r="F24" s="5">
        <v>17163</v>
      </c>
      <c r="G24" s="5">
        <v>13538</v>
      </c>
      <c r="H24" s="5">
        <v>3579</v>
      </c>
      <c r="I24" s="5">
        <v>11824</v>
      </c>
      <c r="J24" s="5">
        <v>3434</v>
      </c>
      <c r="K24" s="5">
        <v>22642</v>
      </c>
      <c r="L24" s="5">
        <v>4805</v>
      </c>
      <c r="N24" t="s">
        <v>49</v>
      </c>
      <c r="O24" s="15">
        <f>(SQRT(O22^2-(O21^2*O23^2)))/O20</f>
        <v>4.5989163182507536E-4</v>
      </c>
      <c r="P24" s="15">
        <f>(SQRT(P22^2-(P21^2*P23^2)))/P20</f>
        <v>2.272958751817111E-3</v>
      </c>
      <c r="Q24" s="15">
        <f>(SQRT(Q22^2-(Q21^2*Q23^2)))/Q20</f>
        <v>1.0392073149747398E-2</v>
      </c>
      <c r="R24" s="15">
        <f>(SQRT(R22^2-(R21^2*R23^2)))/R20</f>
        <v>9.4381524126439607E-3</v>
      </c>
      <c r="S24" s="15">
        <f>(SQRT(S22^2-(S21^2*S23^2)))/S20</f>
        <v>7.6592954861220575E-3</v>
      </c>
      <c r="T24" s="15"/>
    </row>
    <row r="25" spans="1:26" ht="12" customHeight="1">
      <c r="A25" s="40" t="s">
        <v>22</v>
      </c>
      <c r="B25" s="40"/>
      <c r="C25" s="5">
        <v>1404886</v>
      </c>
      <c r="D25" s="5">
        <v>19128</v>
      </c>
      <c r="E25" s="5">
        <v>101678</v>
      </c>
      <c r="F25" s="5">
        <v>5935</v>
      </c>
      <c r="G25" s="5">
        <v>2861</v>
      </c>
      <c r="H25" s="31">
        <v>902</v>
      </c>
      <c r="I25" s="5">
        <v>2198</v>
      </c>
      <c r="J25" s="31">
        <v>771</v>
      </c>
      <c r="K25" s="5">
        <v>5041</v>
      </c>
      <c r="L25" s="5">
        <v>1213</v>
      </c>
      <c r="N25" t="s">
        <v>50</v>
      </c>
      <c r="O25" s="7">
        <f>O21-O24</f>
        <v>6.6206588796023758E-2</v>
      </c>
      <c r="P25" s="7">
        <f>P21-P24</f>
        <v>0.11955225686417971</v>
      </c>
      <c r="Q25" s="7">
        <f>Q21-Q24</f>
        <v>8.30807245838701E-2</v>
      </c>
      <c r="R25" s="7">
        <f>R21-R24</f>
        <v>8.3543758488602848E-2</v>
      </c>
      <c r="S25" s="7">
        <f>S21-S24</f>
        <v>8.3561496393740081E-2</v>
      </c>
      <c r="T25" s="7"/>
    </row>
    <row r="26" spans="1:26" ht="12" customHeight="1">
      <c r="A26" s="40" t="s">
        <v>15</v>
      </c>
      <c r="B26" s="40"/>
      <c r="C26" s="5">
        <v>1337182</v>
      </c>
      <c r="D26" s="5">
        <v>18807</v>
      </c>
      <c r="E26" s="5">
        <v>93761</v>
      </c>
      <c r="F26" s="5">
        <v>5429</v>
      </c>
      <c r="G26" s="5">
        <v>2861</v>
      </c>
      <c r="H26" s="31">
        <v>902</v>
      </c>
      <c r="I26" s="5">
        <v>2198</v>
      </c>
      <c r="J26" s="31">
        <v>771</v>
      </c>
      <c r="K26" s="5">
        <v>5041</v>
      </c>
      <c r="L26" s="5">
        <v>1213</v>
      </c>
      <c r="N26" t="s">
        <v>51</v>
      </c>
      <c r="O26" s="7">
        <f>O21+O24</f>
        <v>6.7126372059673922E-2</v>
      </c>
      <c r="P26" s="7">
        <f>P21+P24</f>
        <v>0.12409817436781394</v>
      </c>
      <c r="Q26" s="7">
        <f>Q21+Q24</f>
        <v>0.10386487088336489</v>
      </c>
      <c r="R26" s="7">
        <f>R21+R24</f>
        <v>0.10242006331389078</v>
      </c>
      <c r="S26" s="7">
        <f>S21+S24</f>
        <v>9.8880087365984193E-2</v>
      </c>
      <c r="T26" s="7"/>
    </row>
    <row r="27" spans="1:26" ht="12" customHeight="1">
      <c r="A27" s="40" t="s">
        <v>16</v>
      </c>
      <c r="B27" s="40"/>
      <c r="C27" s="5">
        <v>284985</v>
      </c>
      <c r="D27" s="5">
        <v>8772</v>
      </c>
      <c r="E27" s="5">
        <v>17037</v>
      </c>
      <c r="F27" s="5">
        <v>1945</v>
      </c>
      <c r="G27" s="5">
        <v>1193</v>
      </c>
      <c r="H27" s="31">
        <v>666</v>
      </c>
      <c r="I27" s="5">
        <v>1111</v>
      </c>
      <c r="J27" s="31">
        <v>644</v>
      </c>
      <c r="K27" s="5">
        <v>1863</v>
      </c>
      <c r="L27" s="31">
        <v>815</v>
      </c>
      <c r="N27" t="s">
        <v>52</v>
      </c>
      <c r="O27" s="7">
        <f>(O24/1.645)/O21</f>
        <v>4.1935524307638783E-3</v>
      </c>
      <c r="P27" s="7">
        <f>(P24/1.645)/P21</f>
        <v>1.1341969197947227E-2</v>
      </c>
      <c r="Q27" s="7">
        <f>(Q24/1.645)/Q21</f>
        <v>6.7585114055305873E-2</v>
      </c>
      <c r="R27" s="7">
        <f>(R24/1.645)/R21</f>
        <v>6.1705321117715872E-2</v>
      </c>
      <c r="S27" s="7">
        <f>(S24/1.645)/S21</f>
        <v>5.104216464844713E-2</v>
      </c>
      <c r="T27" s="7"/>
    </row>
    <row r="28" spans="1:26" ht="12" customHeight="1">
      <c r="A28" s="40" t="s">
        <v>17</v>
      </c>
      <c r="B28" s="40"/>
      <c r="C28" s="5">
        <v>391426</v>
      </c>
      <c r="D28" s="5">
        <v>10438</v>
      </c>
      <c r="E28" s="5">
        <v>20357</v>
      </c>
      <c r="F28" s="5">
        <v>2419</v>
      </c>
      <c r="G28" s="6">
        <v>611</v>
      </c>
      <c r="H28" s="31">
        <v>437</v>
      </c>
      <c r="I28" s="6">
        <v>442</v>
      </c>
      <c r="J28" s="31">
        <v>364</v>
      </c>
      <c r="K28" s="6">
        <v>876</v>
      </c>
      <c r="L28" s="31">
        <v>519</v>
      </c>
    </row>
    <row r="29" spans="1:26" ht="12" customHeight="1">
      <c r="A29" s="40" t="s">
        <v>18</v>
      </c>
      <c r="B29" s="40"/>
      <c r="C29" s="5">
        <v>1254166</v>
      </c>
      <c r="D29" s="5">
        <v>17796</v>
      </c>
      <c r="E29" s="5">
        <v>88678</v>
      </c>
      <c r="F29" s="5">
        <v>5496</v>
      </c>
      <c r="G29" s="5">
        <v>2463</v>
      </c>
      <c r="H29" s="31">
        <v>852</v>
      </c>
      <c r="I29" s="5">
        <v>1810</v>
      </c>
      <c r="J29" s="31">
        <v>724</v>
      </c>
      <c r="K29" s="5">
        <v>4419</v>
      </c>
      <c r="L29" s="5">
        <v>1162</v>
      </c>
    </row>
    <row r="30" spans="1:26" ht="12" customHeight="1">
      <c r="A30" s="40" t="s">
        <v>19</v>
      </c>
      <c r="B30" s="40"/>
      <c r="C30" s="5">
        <v>356508</v>
      </c>
      <c r="D30" s="5">
        <v>8949</v>
      </c>
      <c r="E30" s="5">
        <v>23973</v>
      </c>
      <c r="F30" s="5">
        <v>2665</v>
      </c>
      <c r="G30" s="6">
        <v>628</v>
      </c>
      <c r="H30" s="31">
        <v>460</v>
      </c>
      <c r="I30" s="6">
        <v>615</v>
      </c>
      <c r="J30" s="31">
        <v>461</v>
      </c>
      <c r="K30" s="6">
        <v>729</v>
      </c>
      <c r="L30" s="31">
        <v>477</v>
      </c>
    </row>
    <row r="31" spans="1:26" ht="12" customHeight="1">
      <c r="A31" s="40" t="s">
        <v>20</v>
      </c>
      <c r="B31" s="40"/>
      <c r="C31" s="5">
        <v>67704</v>
      </c>
      <c r="D31" s="5">
        <v>4901</v>
      </c>
      <c r="E31" s="5">
        <v>7917</v>
      </c>
      <c r="F31" s="5">
        <v>1902</v>
      </c>
      <c r="G31" s="6">
        <v>0</v>
      </c>
      <c r="H31" s="31">
        <v>220</v>
      </c>
      <c r="I31" s="6">
        <v>0</v>
      </c>
      <c r="J31" s="31">
        <v>220</v>
      </c>
      <c r="K31" s="6">
        <v>0</v>
      </c>
      <c r="L31" s="31">
        <v>220</v>
      </c>
      <c r="N31" t="s">
        <v>63</v>
      </c>
      <c r="P31" s="10"/>
      <c r="Q31" s="10"/>
      <c r="R31" s="10"/>
    </row>
    <row r="32" spans="1:26" ht="12" customHeight="1">
      <c r="A32" s="41" t="s">
        <v>23</v>
      </c>
      <c r="B32" s="41"/>
      <c r="C32" s="5">
        <v>24622261</v>
      </c>
      <c r="D32" s="5">
        <v>173131</v>
      </c>
      <c r="E32" s="5">
        <v>2469457</v>
      </c>
      <c r="F32" s="5">
        <v>54278</v>
      </c>
      <c r="G32" s="5">
        <v>74171</v>
      </c>
      <c r="H32" s="5">
        <v>8552</v>
      </c>
      <c r="I32" s="5">
        <v>60885</v>
      </c>
      <c r="J32" s="5">
        <v>7940</v>
      </c>
      <c r="K32" s="5">
        <v>113760</v>
      </c>
      <c r="L32" s="5">
        <v>11703</v>
      </c>
      <c r="N32">
        <v>2015</v>
      </c>
      <c r="P32" s="10"/>
      <c r="Q32" s="10"/>
      <c r="R32" s="10"/>
    </row>
    <row r="33" spans="1:20" ht="12" customHeight="1">
      <c r="A33" s="40" t="s">
        <v>14</v>
      </c>
      <c r="B33" s="40"/>
      <c r="C33" s="5">
        <v>7911467</v>
      </c>
      <c r="D33" s="5">
        <v>98762</v>
      </c>
      <c r="E33" s="5">
        <v>934268</v>
      </c>
      <c r="F33" s="5">
        <v>26199</v>
      </c>
      <c r="G33" s="5">
        <v>27046</v>
      </c>
      <c r="H33" s="5">
        <v>5395</v>
      </c>
      <c r="I33" s="5">
        <v>20634</v>
      </c>
      <c r="J33" s="5">
        <v>4854</v>
      </c>
      <c r="K33" s="5">
        <v>38759</v>
      </c>
      <c r="L33" s="5">
        <v>6871</v>
      </c>
      <c r="O33" t="s">
        <v>61</v>
      </c>
      <c r="P33" t="s">
        <v>6</v>
      </c>
      <c r="Q33" t="s">
        <v>60</v>
      </c>
      <c r="R33" t="s">
        <v>59</v>
      </c>
      <c r="S33" t="s">
        <v>43</v>
      </c>
    </row>
    <row r="34" spans="1:20" ht="12" customHeight="1">
      <c r="A34" s="40" t="s">
        <v>15</v>
      </c>
      <c r="B34" s="40"/>
      <c r="C34" s="5">
        <v>7463721</v>
      </c>
      <c r="D34" s="5">
        <v>92473</v>
      </c>
      <c r="E34" s="5">
        <v>831416</v>
      </c>
      <c r="F34" s="5">
        <v>23904</v>
      </c>
      <c r="G34" s="5">
        <v>25240</v>
      </c>
      <c r="H34" s="5">
        <v>5162</v>
      </c>
      <c r="I34" s="5">
        <v>19042</v>
      </c>
      <c r="J34" s="5">
        <v>4508</v>
      </c>
      <c r="K34" s="5">
        <v>36158</v>
      </c>
      <c r="L34" s="5">
        <v>6683</v>
      </c>
      <c r="N34" t="s">
        <v>58</v>
      </c>
      <c r="O34" s="11">
        <f>O12</f>
        <v>0.1704468652090794</v>
      </c>
      <c r="P34" s="12">
        <f>P12</f>
        <v>0.29947838250900044</v>
      </c>
      <c r="Q34" s="12">
        <f>Q12</f>
        <v>0.29172736359821644</v>
      </c>
      <c r="R34" s="12">
        <f>R12</f>
        <v>0.25313779838667622</v>
      </c>
      <c r="S34" s="12">
        <f>S12</f>
        <v>0.25912332624936441</v>
      </c>
      <c r="T34" s="12"/>
    </row>
    <row r="35" spans="1:20" ht="12" customHeight="1">
      <c r="A35" s="40" t="s">
        <v>16</v>
      </c>
      <c r="B35" s="40"/>
      <c r="C35" s="5">
        <v>892942</v>
      </c>
      <c r="D35" s="5">
        <v>28195</v>
      </c>
      <c r="E35" s="5">
        <v>83328</v>
      </c>
      <c r="F35" s="5">
        <v>9719</v>
      </c>
      <c r="G35" s="5">
        <v>2495</v>
      </c>
      <c r="H35" s="5">
        <v>1227</v>
      </c>
      <c r="I35" s="5">
        <v>1935</v>
      </c>
      <c r="J35" s="5">
        <v>1071</v>
      </c>
      <c r="K35" s="5">
        <v>4908</v>
      </c>
      <c r="L35" s="5">
        <v>1825</v>
      </c>
      <c r="N35" t="s">
        <v>57</v>
      </c>
      <c r="O35" s="12">
        <f t="shared" ref="O35:S38" si="0">O15</f>
        <v>9.6067955456014421E-4</v>
      </c>
      <c r="P35" s="12">
        <f t="shared" si="0"/>
        <v>4.1102252091992425E-3</v>
      </c>
      <c r="Q35" s="12">
        <f t="shared" si="0"/>
        <v>2.1943911045595219E-2</v>
      </c>
      <c r="R35" s="12">
        <f t="shared" si="0"/>
        <v>2.2403739379740169E-2</v>
      </c>
      <c r="S35" s="12">
        <f t="shared" si="0"/>
        <v>1.8732493480216696E-2</v>
      </c>
      <c r="T35" s="12"/>
    </row>
    <row r="36" spans="1:20" ht="12" customHeight="1">
      <c r="A36" s="40" t="s">
        <v>17</v>
      </c>
      <c r="B36" s="40"/>
      <c r="C36" s="5">
        <v>273737</v>
      </c>
      <c r="D36" s="5">
        <v>12502</v>
      </c>
      <c r="E36" s="5">
        <v>22131</v>
      </c>
      <c r="F36" s="5">
        <v>3625</v>
      </c>
      <c r="G36" s="5">
        <v>1498</v>
      </c>
      <c r="H36" s="5">
        <v>1052</v>
      </c>
      <c r="I36" s="6">
        <v>894</v>
      </c>
      <c r="J36" s="31">
        <v>915</v>
      </c>
      <c r="K36" s="5">
        <v>2172</v>
      </c>
      <c r="L36" s="5">
        <v>1388</v>
      </c>
      <c r="N36" t="s">
        <v>56</v>
      </c>
      <c r="O36" s="12">
        <f t="shared" si="0"/>
        <v>0.16948618565451926</v>
      </c>
      <c r="P36" s="12">
        <f t="shared" si="0"/>
        <v>0.2953681572998012</v>
      </c>
      <c r="Q36" s="12">
        <f t="shared" si="0"/>
        <v>0.26978345255262121</v>
      </c>
      <c r="R36" s="12">
        <f t="shared" si="0"/>
        <v>0.23073405900693605</v>
      </c>
      <c r="S36" s="12">
        <f t="shared" si="0"/>
        <v>0.24039083276914772</v>
      </c>
      <c r="T36" s="12"/>
    </row>
    <row r="37" spans="1:20" ht="12" customHeight="1">
      <c r="A37" s="40" t="s">
        <v>18</v>
      </c>
      <c r="B37" s="40"/>
      <c r="C37" s="5">
        <v>96982</v>
      </c>
      <c r="D37" s="5">
        <v>8163</v>
      </c>
      <c r="E37" s="5">
        <v>5776</v>
      </c>
      <c r="F37" s="5">
        <v>1301</v>
      </c>
      <c r="G37" s="6">
        <v>42</v>
      </c>
      <c r="H37" s="31">
        <v>73</v>
      </c>
      <c r="I37" s="6">
        <v>42</v>
      </c>
      <c r="J37" s="31">
        <v>73</v>
      </c>
      <c r="K37" s="6">
        <v>42</v>
      </c>
      <c r="L37" s="31">
        <v>73</v>
      </c>
      <c r="N37" t="s">
        <v>51</v>
      </c>
      <c r="O37" s="12">
        <f t="shared" si="0"/>
        <v>0.17140754476363954</v>
      </c>
      <c r="P37" s="12">
        <f t="shared" si="0"/>
        <v>0.30358860771819968</v>
      </c>
      <c r="Q37" s="12">
        <f t="shared" si="0"/>
        <v>0.31367127464381167</v>
      </c>
      <c r="R37" s="12">
        <f t="shared" si="0"/>
        <v>0.27554153776641638</v>
      </c>
      <c r="S37" s="12">
        <f t="shared" si="0"/>
        <v>0.27785581972958112</v>
      </c>
      <c r="T37" s="12"/>
    </row>
    <row r="38" spans="1:20" ht="12" customHeight="1">
      <c r="A38" s="40" t="s">
        <v>19</v>
      </c>
      <c r="B38" s="40"/>
      <c r="C38" s="5">
        <v>6569156</v>
      </c>
      <c r="D38" s="5">
        <v>85813</v>
      </c>
      <c r="E38" s="5">
        <v>742925</v>
      </c>
      <c r="F38" s="5">
        <v>24606</v>
      </c>
      <c r="G38" s="5">
        <v>21557</v>
      </c>
      <c r="H38" s="5">
        <v>4863</v>
      </c>
      <c r="I38" s="5">
        <v>16318</v>
      </c>
      <c r="J38" s="5">
        <v>4362</v>
      </c>
      <c r="K38" s="5">
        <v>29659</v>
      </c>
      <c r="L38" s="5">
        <v>6266</v>
      </c>
      <c r="N38" t="s">
        <v>52</v>
      </c>
      <c r="O38" s="12">
        <f t="shared" si="0"/>
        <v>3.4262861244149451E-3</v>
      </c>
      <c r="P38" s="12">
        <f t="shared" si="0"/>
        <v>8.3432304112110497E-3</v>
      </c>
      <c r="Q38" s="12">
        <f t="shared" si="0"/>
        <v>4.5726816260971692E-2</v>
      </c>
      <c r="R38" s="12">
        <f t="shared" si="0"/>
        <v>5.3801899765933747E-2</v>
      </c>
      <c r="S38" s="12">
        <f t="shared" si="0"/>
        <v>4.3946387210112466E-2</v>
      </c>
      <c r="T38" s="12"/>
    </row>
    <row r="39" spans="1:20" ht="12" customHeight="1">
      <c r="A39" s="40" t="s">
        <v>20</v>
      </c>
      <c r="B39" s="40"/>
      <c r="C39" s="5">
        <v>447746</v>
      </c>
      <c r="D39" s="5">
        <v>18995</v>
      </c>
      <c r="E39" s="5">
        <v>102852</v>
      </c>
      <c r="F39" s="5">
        <v>9408</v>
      </c>
      <c r="G39" s="5">
        <v>1806</v>
      </c>
      <c r="H39" s="5">
        <v>1153</v>
      </c>
      <c r="I39" s="5">
        <v>1592</v>
      </c>
      <c r="J39" s="5">
        <v>1086</v>
      </c>
      <c r="K39" s="5">
        <v>2601</v>
      </c>
      <c r="L39" s="5">
        <v>1304</v>
      </c>
      <c r="P39" s="10"/>
      <c r="Q39" s="10"/>
      <c r="R39" s="10"/>
    </row>
    <row r="40" spans="1:20" ht="12" customHeight="1">
      <c r="A40" s="40" t="s">
        <v>21</v>
      </c>
      <c r="B40" s="40"/>
      <c r="C40" s="5">
        <v>13686215</v>
      </c>
      <c r="D40" s="5">
        <v>84900</v>
      </c>
      <c r="E40" s="5">
        <v>1295424</v>
      </c>
      <c r="F40" s="5">
        <v>32888</v>
      </c>
      <c r="G40" s="5">
        <v>41660</v>
      </c>
      <c r="H40" s="5">
        <v>3963</v>
      </c>
      <c r="I40" s="5">
        <v>35326</v>
      </c>
      <c r="J40" s="5">
        <v>3873</v>
      </c>
      <c r="K40" s="5">
        <v>65535</v>
      </c>
      <c r="L40" s="5">
        <v>6102</v>
      </c>
      <c r="N40" t="s">
        <v>62</v>
      </c>
      <c r="P40" s="10"/>
      <c r="Q40" s="10"/>
      <c r="R40" s="10"/>
    </row>
    <row r="41" spans="1:20" ht="12" customHeight="1">
      <c r="A41" s="40" t="s">
        <v>15</v>
      </c>
      <c r="B41" s="40"/>
      <c r="C41" s="5">
        <v>10550806</v>
      </c>
      <c r="D41" s="5">
        <v>67921</v>
      </c>
      <c r="E41" s="5">
        <v>704178</v>
      </c>
      <c r="F41" s="5">
        <v>20409</v>
      </c>
      <c r="G41" s="5">
        <v>26358</v>
      </c>
      <c r="H41" s="5">
        <v>2864</v>
      </c>
      <c r="I41" s="5">
        <v>23787</v>
      </c>
      <c r="J41" s="5">
        <v>2871</v>
      </c>
      <c r="K41" s="5">
        <v>42374</v>
      </c>
      <c r="L41" s="5">
        <v>4398</v>
      </c>
      <c r="N41">
        <v>2015</v>
      </c>
      <c r="P41" s="10"/>
      <c r="Q41" s="10"/>
      <c r="R41" s="10"/>
    </row>
    <row r="42" spans="1:20" ht="12" customHeight="1">
      <c r="A42" s="42" t="s">
        <v>16</v>
      </c>
      <c r="B42" s="42"/>
      <c r="C42" s="5">
        <v>2650318</v>
      </c>
      <c r="D42" s="5">
        <v>33790</v>
      </c>
      <c r="E42" s="5">
        <v>260105</v>
      </c>
      <c r="F42" s="5">
        <v>11240</v>
      </c>
      <c r="G42" s="5">
        <v>11332</v>
      </c>
      <c r="H42" s="5">
        <v>1765</v>
      </c>
      <c r="I42" s="5">
        <v>11027</v>
      </c>
      <c r="J42" s="5">
        <v>1918</v>
      </c>
      <c r="K42" s="5">
        <v>21002</v>
      </c>
      <c r="L42" s="5">
        <v>2974</v>
      </c>
      <c r="O42" t="s">
        <v>61</v>
      </c>
      <c r="P42" t="s">
        <v>6</v>
      </c>
      <c r="Q42" t="s">
        <v>60</v>
      </c>
      <c r="R42" t="s">
        <v>59</v>
      </c>
      <c r="S42" t="s">
        <v>43</v>
      </c>
    </row>
    <row r="43" spans="1:20" ht="12" customHeight="1">
      <c r="A43" s="40" t="s">
        <v>17</v>
      </c>
      <c r="B43" s="40"/>
      <c r="C43" s="5">
        <v>1320897</v>
      </c>
      <c r="D43" s="5">
        <v>24465</v>
      </c>
      <c r="E43" s="5">
        <v>120700</v>
      </c>
      <c r="F43" s="5">
        <v>8546</v>
      </c>
      <c r="G43" s="5">
        <v>5381</v>
      </c>
      <c r="H43" s="5">
        <v>1225</v>
      </c>
      <c r="I43" s="5">
        <v>5049</v>
      </c>
      <c r="J43" s="5">
        <v>1141</v>
      </c>
      <c r="K43" s="5">
        <v>8322</v>
      </c>
      <c r="L43" s="5">
        <v>1950</v>
      </c>
      <c r="N43" t="s">
        <v>58</v>
      </c>
      <c r="O43" s="13">
        <f>O21</f>
        <v>6.666648042784884E-2</v>
      </c>
      <c r="P43" s="13">
        <f>P21</f>
        <v>0.12182521561599682</v>
      </c>
      <c r="Q43" s="13">
        <f>Q21</f>
        <v>9.3472797733617496E-2</v>
      </c>
      <c r="R43" s="13">
        <f>R21</f>
        <v>9.2981910901246814E-2</v>
      </c>
      <c r="S43" s="13">
        <f>S21</f>
        <v>9.1220791879862137E-2</v>
      </c>
      <c r="T43" s="13"/>
    </row>
    <row r="44" spans="1:20" ht="12" customHeight="1">
      <c r="A44" s="40" t="s">
        <v>18</v>
      </c>
      <c r="B44" s="40"/>
      <c r="C44" s="5">
        <v>1485388</v>
      </c>
      <c r="D44" s="5">
        <v>22084</v>
      </c>
      <c r="E44" s="5">
        <v>93038</v>
      </c>
      <c r="F44" s="5">
        <v>6364</v>
      </c>
      <c r="G44" s="5">
        <v>2914</v>
      </c>
      <c r="H44" s="5">
        <v>1098</v>
      </c>
      <c r="I44" s="5">
        <v>2240</v>
      </c>
      <c r="J44" s="5">
        <v>1079</v>
      </c>
      <c r="K44" s="5">
        <v>4568</v>
      </c>
      <c r="L44" s="5">
        <v>1348</v>
      </c>
      <c r="N44" t="s">
        <v>57</v>
      </c>
      <c r="O44" s="12">
        <f t="shared" ref="O44:S47" si="1">O24</f>
        <v>4.5989163182507536E-4</v>
      </c>
      <c r="P44" s="12">
        <f t="shared" si="1"/>
        <v>2.272958751817111E-3</v>
      </c>
      <c r="Q44" s="12">
        <f t="shared" si="1"/>
        <v>1.0392073149747398E-2</v>
      </c>
      <c r="R44" s="12">
        <f t="shared" si="1"/>
        <v>9.4381524126439607E-3</v>
      </c>
      <c r="S44" s="12">
        <f t="shared" si="1"/>
        <v>7.6592954861220575E-3</v>
      </c>
      <c r="T44" s="12"/>
    </row>
    <row r="45" spans="1:20" ht="12" customHeight="1">
      <c r="A45" s="40" t="s">
        <v>19</v>
      </c>
      <c r="B45" s="40"/>
      <c r="C45" s="5">
        <v>6657680</v>
      </c>
      <c r="D45" s="5">
        <v>55060</v>
      </c>
      <c r="E45" s="5">
        <v>317388</v>
      </c>
      <c r="F45" s="5">
        <v>13598</v>
      </c>
      <c r="G45" s="5">
        <v>9818</v>
      </c>
      <c r="H45" s="5">
        <v>1781</v>
      </c>
      <c r="I45" s="5">
        <v>8214</v>
      </c>
      <c r="J45" s="5">
        <v>1595</v>
      </c>
      <c r="K45" s="5">
        <v>13016</v>
      </c>
      <c r="L45" s="5">
        <v>2154</v>
      </c>
      <c r="N45" t="s">
        <v>56</v>
      </c>
      <c r="O45" s="14">
        <f t="shared" si="1"/>
        <v>6.6206588796023758E-2</v>
      </c>
      <c r="P45" s="14">
        <f t="shared" si="1"/>
        <v>0.11955225686417971</v>
      </c>
      <c r="Q45" s="14">
        <f t="shared" si="1"/>
        <v>8.30807245838701E-2</v>
      </c>
      <c r="R45" s="14">
        <f t="shared" si="1"/>
        <v>8.3543758488602848E-2</v>
      </c>
      <c r="S45" s="14">
        <f t="shared" si="1"/>
        <v>8.3561496393740081E-2</v>
      </c>
      <c r="T45" s="14"/>
    </row>
    <row r="46" spans="1:20" ht="12" customHeight="1">
      <c r="A46" s="40" t="s">
        <v>20</v>
      </c>
      <c r="B46" s="40"/>
      <c r="C46" s="5">
        <v>3135409</v>
      </c>
      <c r="D46" s="5">
        <v>37573</v>
      </c>
      <c r="E46" s="5">
        <v>591246</v>
      </c>
      <c r="F46" s="5">
        <v>20614</v>
      </c>
      <c r="G46" s="5">
        <v>15302</v>
      </c>
      <c r="H46" s="5">
        <v>3001</v>
      </c>
      <c r="I46" s="5">
        <v>11539</v>
      </c>
      <c r="J46" s="5">
        <v>2617</v>
      </c>
      <c r="K46" s="5">
        <v>23161</v>
      </c>
      <c r="L46" s="5">
        <v>4348</v>
      </c>
      <c r="N46" t="s">
        <v>51</v>
      </c>
      <c r="O46" s="14">
        <f t="shared" si="1"/>
        <v>6.7126372059673922E-2</v>
      </c>
      <c r="P46" s="14">
        <f t="shared" si="1"/>
        <v>0.12409817436781394</v>
      </c>
      <c r="Q46" s="14">
        <f t="shared" si="1"/>
        <v>0.10386487088336489</v>
      </c>
      <c r="R46" s="14">
        <f t="shared" si="1"/>
        <v>0.10242006331389078</v>
      </c>
      <c r="S46" s="14">
        <f t="shared" si="1"/>
        <v>9.8880087365984193E-2</v>
      </c>
      <c r="T46" s="14"/>
    </row>
    <row r="47" spans="1:20" ht="12" customHeight="1">
      <c r="A47" s="40" t="s">
        <v>22</v>
      </c>
      <c r="B47" s="40"/>
      <c r="C47" s="5">
        <v>3024579</v>
      </c>
      <c r="D47" s="5">
        <v>29099</v>
      </c>
      <c r="E47" s="5">
        <v>239765</v>
      </c>
      <c r="F47" s="5">
        <v>8262</v>
      </c>
      <c r="G47" s="5">
        <v>5465</v>
      </c>
      <c r="H47" s="5">
        <v>1378</v>
      </c>
      <c r="I47" s="5">
        <v>4925</v>
      </c>
      <c r="J47" s="5">
        <v>1298</v>
      </c>
      <c r="K47" s="5">
        <v>9466</v>
      </c>
      <c r="L47" s="5">
        <v>1701</v>
      </c>
      <c r="N47" t="s">
        <v>52</v>
      </c>
      <c r="O47" s="12">
        <f t="shared" si="1"/>
        <v>4.1935524307638783E-3</v>
      </c>
      <c r="P47" s="12">
        <f t="shared" si="1"/>
        <v>1.1341969197947227E-2</v>
      </c>
      <c r="Q47" s="12">
        <f t="shared" si="1"/>
        <v>6.7585114055305873E-2</v>
      </c>
      <c r="R47" s="12">
        <f t="shared" si="1"/>
        <v>6.1705321117715872E-2</v>
      </c>
      <c r="S47" s="12">
        <f t="shared" si="1"/>
        <v>5.104216464844713E-2</v>
      </c>
      <c r="T47" s="12"/>
    </row>
    <row r="48" spans="1:20" ht="12" customHeight="1">
      <c r="A48" s="40" t="s">
        <v>15</v>
      </c>
      <c r="B48" s="40"/>
      <c r="C48" s="5">
        <v>2981504</v>
      </c>
      <c r="D48" s="5">
        <v>28310</v>
      </c>
      <c r="E48" s="5">
        <v>230841</v>
      </c>
      <c r="F48" s="5">
        <v>8382</v>
      </c>
      <c r="G48" s="5">
        <v>5288</v>
      </c>
      <c r="H48" s="5">
        <v>1348</v>
      </c>
      <c r="I48" s="5">
        <v>4748</v>
      </c>
      <c r="J48" s="5">
        <v>1269</v>
      </c>
      <c r="K48" s="5">
        <v>9217</v>
      </c>
      <c r="L48" s="5">
        <v>1695</v>
      </c>
    </row>
    <row r="49" spans="1:20" ht="12" customHeight="1">
      <c r="A49" s="40" t="s">
        <v>16</v>
      </c>
      <c r="B49" s="40"/>
      <c r="C49" s="5">
        <v>394912</v>
      </c>
      <c r="D49" s="5">
        <v>9772</v>
      </c>
      <c r="E49" s="5">
        <v>27940</v>
      </c>
      <c r="F49" s="5">
        <v>2941</v>
      </c>
      <c r="G49" s="5">
        <v>1286</v>
      </c>
      <c r="H49" s="31">
        <v>648</v>
      </c>
      <c r="I49" s="5">
        <v>1167</v>
      </c>
      <c r="J49" s="31">
        <v>512</v>
      </c>
      <c r="K49" s="5">
        <v>2246</v>
      </c>
      <c r="L49" s="31">
        <v>785</v>
      </c>
    </row>
    <row r="50" spans="1:20" ht="12" customHeight="1">
      <c r="A50" s="40" t="s">
        <v>17</v>
      </c>
      <c r="B50" s="40"/>
      <c r="C50" s="5">
        <v>633285</v>
      </c>
      <c r="D50" s="5">
        <v>12756</v>
      </c>
      <c r="E50" s="5">
        <v>41011</v>
      </c>
      <c r="F50" s="5">
        <v>2972</v>
      </c>
      <c r="G50" s="5">
        <v>1120</v>
      </c>
      <c r="H50" s="31">
        <v>565</v>
      </c>
      <c r="I50" s="5">
        <v>1114</v>
      </c>
      <c r="J50" s="31">
        <v>607</v>
      </c>
      <c r="K50" s="5">
        <v>2209</v>
      </c>
      <c r="L50" s="31">
        <v>732</v>
      </c>
    </row>
    <row r="51" spans="1:20" ht="12" customHeight="1">
      <c r="A51" s="40" t="s">
        <v>18</v>
      </c>
      <c r="B51" s="40"/>
      <c r="C51" s="5">
        <v>2944778</v>
      </c>
      <c r="D51" s="5">
        <v>28158</v>
      </c>
      <c r="E51" s="5">
        <v>228102</v>
      </c>
      <c r="F51" s="5">
        <v>8212</v>
      </c>
      <c r="G51" s="5">
        <v>5162</v>
      </c>
      <c r="H51" s="5">
        <v>1316</v>
      </c>
      <c r="I51" s="5">
        <v>4622</v>
      </c>
      <c r="J51" s="5">
        <v>1237</v>
      </c>
      <c r="K51" s="5">
        <v>9091</v>
      </c>
      <c r="L51" s="5">
        <v>1650</v>
      </c>
    </row>
    <row r="52" spans="1:20" ht="12" customHeight="1">
      <c r="A52" s="40" t="s">
        <v>19</v>
      </c>
      <c r="B52" s="40"/>
      <c r="C52" s="5">
        <v>1352658</v>
      </c>
      <c r="D52" s="5">
        <v>18091</v>
      </c>
      <c r="E52" s="5">
        <v>107626</v>
      </c>
      <c r="F52" s="5">
        <v>5016</v>
      </c>
      <c r="G52" s="5">
        <v>2770</v>
      </c>
      <c r="H52" s="31">
        <v>920</v>
      </c>
      <c r="I52" s="5">
        <v>2494</v>
      </c>
      <c r="J52" s="31">
        <v>860</v>
      </c>
      <c r="K52" s="5">
        <v>3338</v>
      </c>
      <c r="L52" s="31">
        <v>978</v>
      </c>
    </row>
    <row r="53" spans="1:20" ht="12" customHeight="1">
      <c r="A53" s="40" t="s">
        <v>20</v>
      </c>
      <c r="B53" s="40"/>
      <c r="C53" s="5">
        <v>43075</v>
      </c>
      <c r="D53" s="5">
        <v>4014</v>
      </c>
      <c r="E53" s="5">
        <v>8924</v>
      </c>
      <c r="F53" s="5">
        <v>1880</v>
      </c>
      <c r="G53" s="6">
        <v>177</v>
      </c>
      <c r="H53" s="31">
        <v>205</v>
      </c>
      <c r="I53" s="6">
        <v>177</v>
      </c>
      <c r="J53" s="31">
        <v>205</v>
      </c>
      <c r="K53" s="6">
        <v>249</v>
      </c>
      <c r="L53" s="31">
        <v>239</v>
      </c>
    </row>
    <row r="54" spans="1:20" ht="12" customHeight="1">
      <c r="A54" s="41" t="s">
        <v>24</v>
      </c>
      <c r="B54" s="41"/>
      <c r="C54" s="5">
        <v>21488753</v>
      </c>
      <c r="D54" s="5">
        <v>134276</v>
      </c>
      <c r="E54" s="5">
        <v>2113175</v>
      </c>
      <c r="F54" s="5">
        <v>56720</v>
      </c>
      <c r="G54" s="5">
        <v>65011</v>
      </c>
      <c r="H54" s="5">
        <v>7870</v>
      </c>
      <c r="I54" s="5">
        <v>54123</v>
      </c>
      <c r="J54" s="5">
        <v>7541</v>
      </c>
      <c r="K54" s="5">
        <v>106758</v>
      </c>
      <c r="L54" s="5">
        <v>10937</v>
      </c>
      <c r="N54" s="21" t="s">
        <v>66</v>
      </c>
      <c r="O54" s="8">
        <f>C17+C39+C61+C83+C105+C127+C149+C171+C193</f>
        <v>3216686</v>
      </c>
      <c r="P54" s="8">
        <f>E17+E39+E61+E83+E105+E127+E149+E171+E193</f>
        <v>663312</v>
      </c>
      <c r="Q54" s="8">
        <f>G17+G39+G61+G83+G105+G127+G149+G171+G193</f>
        <v>21748</v>
      </c>
      <c r="R54" s="8">
        <f>I17+I39+I61+I83+I105+I127+I149+I171+I193</f>
        <v>16802</v>
      </c>
      <c r="S54" s="8">
        <f>K17+K39+K61+K83+K105+K127+K149+K171+K193</f>
        <v>35952</v>
      </c>
      <c r="T54" s="8"/>
    </row>
    <row r="55" spans="1:20" ht="12" customHeight="1">
      <c r="A55" s="40" t="s">
        <v>14</v>
      </c>
      <c r="B55" s="40"/>
      <c r="C55" s="5">
        <v>6453132</v>
      </c>
      <c r="D55" s="5">
        <v>67215</v>
      </c>
      <c r="E55" s="5">
        <v>740054</v>
      </c>
      <c r="F55" s="5">
        <v>28151</v>
      </c>
      <c r="G55" s="5">
        <v>23714</v>
      </c>
      <c r="H55" s="5">
        <v>4455</v>
      </c>
      <c r="I55" s="5">
        <v>19386</v>
      </c>
      <c r="J55" s="5">
        <v>4009</v>
      </c>
      <c r="K55" s="5">
        <v>37045</v>
      </c>
      <c r="L55" s="5">
        <v>5771</v>
      </c>
      <c r="N55" s="21" t="s">
        <v>65</v>
      </c>
      <c r="O55" s="8">
        <f>C11+C33+C55+C77+C99+C121+C143+C165+C187</f>
        <v>72452409</v>
      </c>
      <c r="P55" s="8">
        <f>E11+E33+E55+E77+E99+E121+E143+E165+E187</f>
        <v>7211897</v>
      </c>
      <c r="Q55" s="8">
        <f>G11+G33+G55+G77+G99+G121+G143+G165+G187</f>
        <v>267912</v>
      </c>
      <c r="R55" s="8">
        <f>I11+I33+I55+I77+I99+I121+I143+I165+I187</f>
        <v>201462</v>
      </c>
      <c r="S55" s="8">
        <f>K11+K33+K55+K77+K99+K121+K143+K165+K187</f>
        <v>480572</v>
      </c>
      <c r="T55" s="8"/>
    </row>
    <row r="56" spans="1:20" ht="12" customHeight="1">
      <c r="A56" s="40" t="s">
        <v>15</v>
      </c>
      <c r="B56" s="40"/>
      <c r="C56" s="5">
        <v>6048449</v>
      </c>
      <c r="D56" s="5">
        <v>63606</v>
      </c>
      <c r="E56" s="5">
        <v>651130</v>
      </c>
      <c r="F56" s="5">
        <v>25956</v>
      </c>
      <c r="G56" s="5">
        <v>20546</v>
      </c>
      <c r="H56" s="5">
        <v>4629</v>
      </c>
      <c r="I56" s="5">
        <v>16508</v>
      </c>
      <c r="J56" s="5">
        <v>3988</v>
      </c>
      <c r="K56" s="5">
        <v>32699</v>
      </c>
      <c r="L56" s="5">
        <v>5580</v>
      </c>
    </row>
    <row r="57" spans="1:20" ht="12" customHeight="1">
      <c r="A57" s="40" t="s">
        <v>16</v>
      </c>
      <c r="B57" s="40"/>
      <c r="C57" s="5">
        <v>1258537</v>
      </c>
      <c r="D57" s="5">
        <v>29655</v>
      </c>
      <c r="E57" s="5">
        <v>125973</v>
      </c>
      <c r="F57" s="5">
        <v>10282</v>
      </c>
      <c r="G57" s="5">
        <v>3705</v>
      </c>
      <c r="H57" s="5">
        <v>2125</v>
      </c>
      <c r="I57" s="5">
        <v>4109</v>
      </c>
      <c r="J57" s="5">
        <v>2366</v>
      </c>
      <c r="K57" s="5">
        <v>8477</v>
      </c>
      <c r="L57" s="5">
        <v>3179</v>
      </c>
    </row>
    <row r="58" spans="1:20" ht="12" customHeight="1">
      <c r="A58" s="40" t="s">
        <v>17</v>
      </c>
      <c r="B58" s="40"/>
      <c r="C58" s="5">
        <v>302386</v>
      </c>
      <c r="D58" s="5">
        <v>12723</v>
      </c>
      <c r="E58" s="5">
        <v>26008</v>
      </c>
      <c r="F58" s="5">
        <v>4338</v>
      </c>
      <c r="G58" s="5">
        <v>1000</v>
      </c>
      <c r="H58" s="31">
        <v>893</v>
      </c>
      <c r="I58" s="5">
        <v>1000</v>
      </c>
      <c r="J58" s="31">
        <v>893</v>
      </c>
      <c r="K58" s="5">
        <v>2011</v>
      </c>
      <c r="L58" s="5">
        <v>1235</v>
      </c>
    </row>
    <row r="59" spans="1:20" ht="12" customHeight="1">
      <c r="A59" s="40" t="s">
        <v>18</v>
      </c>
      <c r="B59" s="40"/>
      <c r="C59" s="5">
        <v>69719</v>
      </c>
      <c r="D59" s="5">
        <v>5995</v>
      </c>
      <c r="E59" s="5">
        <v>5595</v>
      </c>
      <c r="F59" s="5">
        <v>1674</v>
      </c>
      <c r="G59" s="6">
        <v>46</v>
      </c>
      <c r="H59" s="31">
        <v>80</v>
      </c>
      <c r="I59" s="6">
        <v>0</v>
      </c>
      <c r="J59" s="31">
        <v>220</v>
      </c>
      <c r="K59" s="6">
        <v>251</v>
      </c>
      <c r="L59" s="31">
        <v>319</v>
      </c>
    </row>
    <row r="60" spans="1:20" ht="12" customHeight="1">
      <c r="A60" s="40" t="s">
        <v>19</v>
      </c>
      <c r="B60" s="40"/>
      <c r="C60" s="5">
        <v>4732193</v>
      </c>
      <c r="D60" s="5">
        <v>52799</v>
      </c>
      <c r="E60" s="5">
        <v>513312</v>
      </c>
      <c r="F60" s="5">
        <v>24371</v>
      </c>
      <c r="G60" s="5">
        <v>15926</v>
      </c>
      <c r="H60" s="5">
        <v>4061</v>
      </c>
      <c r="I60" s="5">
        <v>11530</v>
      </c>
      <c r="J60" s="5">
        <v>3191</v>
      </c>
      <c r="K60" s="5">
        <v>23810</v>
      </c>
      <c r="L60" s="5">
        <v>4673</v>
      </c>
    </row>
    <row r="61" spans="1:20" ht="12" customHeight="1">
      <c r="A61" s="40" t="s">
        <v>20</v>
      </c>
      <c r="B61" s="40"/>
      <c r="C61" s="5">
        <v>404683</v>
      </c>
      <c r="D61" s="5">
        <v>16973</v>
      </c>
      <c r="E61" s="5">
        <v>88924</v>
      </c>
      <c r="F61" s="5">
        <v>8676</v>
      </c>
      <c r="G61" s="5">
        <v>3168</v>
      </c>
      <c r="H61" s="5">
        <v>1753</v>
      </c>
      <c r="I61" s="5">
        <v>2878</v>
      </c>
      <c r="J61" s="5">
        <v>1728</v>
      </c>
      <c r="K61" s="5">
        <v>4346</v>
      </c>
      <c r="L61" s="5">
        <v>1820</v>
      </c>
      <c r="N61" s="22" t="s">
        <v>67</v>
      </c>
      <c r="O61" s="23">
        <f>O54/O55</f>
        <v>4.439722632273E-2</v>
      </c>
      <c r="P61" s="23">
        <f>P54/P55</f>
        <v>9.197469126361621E-2</v>
      </c>
      <c r="Q61" s="23">
        <f>Q54/Q55</f>
        <v>8.117590850727105E-2</v>
      </c>
      <c r="R61" s="23">
        <f>R54/R55</f>
        <v>8.3400343489094711E-2</v>
      </c>
      <c r="S61" s="23">
        <f>S54/S55</f>
        <v>7.4810850403269444E-2</v>
      </c>
      <c r="T61" s="23"/>
    </row>
    <row r="62" spans="1:20" ht="12" customHeight="1">
      <c r="A62" s="40" t="s">
        <v>21</v>
      </c>
      <c r="B62" s="40"/>
      <c r="C62" s="5">
        <v>11557293</v>
      </c>
      <c r="D62" s="5">
        <v>83251</v>
      </c>
      <c r="E62" s="5">
        <v>1130859</v>
      </c>
      <c r="F62" s="5">
        <v>31727</v>
      </c>
      <c r="G62" s="5">
        <v>37300</v>
      </c>
      <c r="H62" s="5">
        <v>4262</v>
      </c>
      <c r="I62" s="5">
        <v>32134</v>
      </c>
      <c r="J62" s="5">
        <v>4371</v>
      </c>
      <c r="K62" s="5">
        <v>60218</v>
      </c>
      <c r="L62" s="5">
        <v>5942</v>
      </c>
      <c r="N62" s="22" t="s">
        <v>47</v>
      </c>
      <c r="O62" s="24">
        <f>SQRT(SUMSQ(19697, 22127,20623,10431,20249,15618,14278,13197,13757))</f>
        <v>51311.898181610864</v>
      </c>
      <c r="P62" s="24">
        <f>SQRT(SUMSQ(7332,8769,9246,4664,8812,6804,6907,5594,6386))</f>
        <v>21945.870636636861</v>
      </c>
      <c r="Q62">
        <f>SQRT(SUMSQ(1503,2072,1462,487,1687,1255,1256,1074,928))</f>
        <v>4115.8226395217762</v>
      </c>
      <c r="R62">
        <f>SQRT(SUMSQ(1451,1968,1184,357,1227,1176,1219,699,702))</f>
        <v>3586.5862599413385</v>
      </c>
      <c r="S62">
        <f>SQRT(SUMSQ(1723,2574,1686,1102,2760,1567,1748,1596,1566))</f>
        <v>5637.319398437523</v>
      </c>
    </row>
    <row r="63" spans="1:20" ht="12" customHeight="1">
      <c r="A63" s="40" t="s">
        <v>15</v>
      </c>
      <c r="B63" s="40"/>
      <c r="C63" s="5">
        <v>8843401</v>
      </c>
      <c r="D63" s="5">
        <v>66310</v>
      </c>
      <c r="E63" s="5">
        <v>654354</v>
      </c>
      <c r="F63" s="5">
        <v>22375</v>
      </c>
      <c r="G63" s="5">
        <v>21517</v>
      </c>
      <c r="H63" s="5">
        <v>2763</v>
      </c>
      <c r="I63" s="5">
        <v>20074</v>
      </c>
      <c r="J63" s="5">
        <v>3009</v>
      </c>
      <c r="K63" s="5">
        <v>35803</v>
      </c>
      <c r="L63" s="5">
        <v>4277</v>
      </c>
    </row>
    <row r="64" spans="1:20" ht="12" customHeight="1">
      <c r="A64" s="42" t="s">
        <v>16</v>
      </c>
      <c r="B64" s="42"/>
      <c r="C64" s="5">
        <v>3108748</v>
      </c>
      <c r="D64" s="5">
        <v>30547</v>
      </c>
      <c r="E64" s="5">
        <v>322580</v>
      </c>
      <c r="F64" s="5">
        <v>14546</v>
      </c>
      <c r="G64" s="5">
        <v>10305</v>
      </c>
      <c r="H64" s="5">
        <v>2043</v>
      </c>
      <c r="I64" s="5">
        <v>10288</v>
      </c>
      <c r="J64" s="5">
        <v>2296</v>
      </c>
      <c r="K64" s="5">
        <v>17846</v>
      </c>
      <c r="L64" s="5">
        <v>3209</v>
      </c>
    </row>
    <row r="65" spans="1:20" ht="12" customHeight="1">
      <c r="A65" s="40" t="s">
        <v>17</v>
      </c>
      <c r="B65" s="40"/>
      <c r="C65" s="5">
        <v>1337383</v>
      </c>
      <c r="D65" s="5">
        <v>25259</v>
      </c>
      <c r="E65" s="5">
        <v>120731</v>
      </c>
      <c r="F65" s="5">
        <v>8807</v>
      </c>
      <c r="G65" s="5">
        <v>5536</v>
      </c>
      <c r="H65" s="5">
        <v>1413</v>
      </c>
      <c r="I65" s="5">
        <v>5020</v>
      </c>
      <c r="J65" s="5">
        <v>1424</v>
      </c>
      <c r="K65" s="5">
        <v>8811</v>
      </c>
      <c r="L65" s="5">
        <v>1830</v>
      </c>
    </row>
    <row r="66" spans="1:20" ht="12" customHeight="1">
      <c r="A66" s="40" t="s">
        <v>18</v>
      </c>
      <c r="B66" s="40"/>
      <c r="C66" s="5">
        <v>1066394</v>
      </c>
      <c r="D66" s="5">
        <v>18976</v>
      </c>
      <c r="E66" s="5">
        <v>69430</v>
      </c>
      <c r="F66" s="5">
        <v>5089</v>
      </c>
      <c r="G66" s="6">
        <v>926</v>
      </c>
      <c r="H66" s="31">
        <v>428</v>
      </c>
      <c r="I66" s="6">
        <v>902</v>
      </c>
      <c r="J66" s="31">
        <v>427</v>
      </c>
      <c r="K66" s="5">
        <v>2555</v>
      </c>
      <c r="L66" s="31">
        <v>948</v>
      </c>
    </row>
    <row r="67" spans="1:20" ht="12" customHeight="1">
      <c r="A67" s="40" t="s">
        <v>19</v>
      </c>
      <c r="B67" s="40"/>
      <c r="C67" s="5">
        <v>4352848</v>
      </c>
      <c r="D67" s="5">
        <v>40636</v>
      </c>
      <c r="E67" s="5">
        <v>193457</v>
      </c>
      <c r="F67" s="5">
        <v>11487</v>
      </c>
      <c r="G67" s="5">
        <v>5856</v>
      </c>
      <c r="H67" s="5">
        <v>1530</v>
      </c>
      <c r="I67" s="5">
        <v>5055</v>
      </c>
      <c r="J67" s="5">
        <v>1457</v>
      </c>
      <c r="K67" s="5">
        <v>8711</v>
      </c>
      <c r="L67" s="5">
        <v>1861</v>
      </c>
    </row>
    <row r="68" spans="1:20" ht="12" customHeight="1">
      <c r="A68" s="40" t="s">
        <v>20</v>
      </c>
      <c r="B68" s="40"/>
      <c r="C68" s="5">
        <v>2713892</v>
      </c>
      <c r="D68" s="5">
        <v>39505</v>
      </c>
      <c r="E68" s="5">
        <v>476505</v>
      </c>
      <c r="F68" s="5">
        <v>20249</v>
      </c>
      <c r="G68" s="5">
        <v>15783</v>
      </c>
      <c r="H68" s="5">
        <v>3084</v>
      </c>
      <c r="I68" s="5">
        <v>12060</v>
      </c>
      <c r="J68" s="5">
        <v>2774</v>
      </c>
      <c r="K68" s="5">
        <v>24415</v>
      </c>
      <c r="L68" s="5">
        <v>4388</v>
      </c>
      <c r="N68" s="22" t="s">
        <v>68</v>
      </c>
      <c r="O68" s="25">
        <f>SQRT(SUMSQ(D11,D33,D55,D77,D99,D121,D143,D165,D187))</f>
        <v>232401.8559026584</v>
      </c>
      <c r="P68" s="25">
        <f>SQRT(SUMSQ(F11,F33,F55,F77,F99,F121,F143,F165,F187))</f>
        <v>71855.068011936353</v>
      </c>
      <c r="Q68" s="25">
        <f>SQRT(SUMSQ(H11,H33,H55,H77,H99,H121,H143,H165,H187))</f>
        <v>13669.811337395991</v>
      </c>
      <c r="R68" s="25">
        <f>SQRT(SUMSQ(J11,J33,J55,J77,J99,J121,J143,J165,J187))</f>
        <v>11427.916564273648</v>
      </c>
      <c r="S68" s="25">
        <f>SQRT(SUMSQ(L11,L33,L55,L77,L99,L121,L143,L165,L187))</f>
        <v>17751.72859188648</v>
      </c>
      <c r="T68" s="25"/>
    </row>
    <row r="69" spans="1:20" ht="12" customHeight="1">
      <c r="A69" s="40" t="s">
        <v>22</v>
      </c>
      <c r="B69" s="40"/>
      <c r="C69" s="5">
        <v>3478328</v>
      </c>
      <c r="D69" s="5">
        <v>30417</v>
      </c>
      <c r="E69" s="5">
        <v>242262</v>
      </c>
      <c r="F69" s="5">
        <v>8939</v>
      </c>
      <c r="G69" s="5">
        <v>3997</v>
      </c>
      <c r="H69" s="5">
        <v>1035</v>
      </c>
      <c r="I69" s="5">
        <v>2603</v>
      </c>
      <c r="J69" s="31">
        <v>876</v>
      </c>
      <c r="K69" s="5">
        <v>9495</v>
      </c>
      <c r="L69" s="5">
        <v>1731</v>
      </c>
    </row>
    <row r="70" spans="1:20" ht="12" customHeight="1">
      <c r="A70" s="40" t="s">
        <v>15</v>
      </c>
      <c r="B70" s="40"/>
      <c r="C70" s="5">
        <v>3443951</v>
      </c>
      <c r="D70" s="5">
        <v>29526</v>
      </c>
      <c r="E70" s="5">
        <v>236295</v>
      </c>
      <c r="F70" s="5">
        <v>8986</v>
      </c>
      <c r="G70" s="5">
        <v>3488</v>
      </c>
      <c r="H70" s="31">
        <v>833</v>
      </c>
      <c r="I70" s="5">
        <v>2313</v>
      </c>
      <c r="J70" s="31">
        <v>742</v>
      </c>
      <c r="K70" s="5">
        <v>8755</v>
      </c>
      <c r="L70" s="5">
        <v>1567</v>
      </c>
    </row>
    <row r="71" spans="1:20" ht="12" customHeight="1">
      <c r="A71" s="40" t="s">
        <v>16</v>
      </c>
      <c r="B71" s="40"/>
      <c r="C71" s="5">
        <v>511328</v>
      </c>
      <c r="D71" s="5">
        <v>9055</v>
      </c>
      <c r="E71" s="5">
        <v>30336</v>
      </c>
      <c r="F71" s="5">
        <v>2980</v>
      </c>
      <c r="G71" s="6">
        <v>885</v>
      </c>
      <c r="H71" s="31">
        <v>406</v>
      </c>
      <c r="I71" s="6">
        <v>662</v>
      </c>
      <c r="J71" s="31">
        <v>410</v>
      </c>
      <c r="K71" s="5">
        <v>2224</v>
      </c>
      <c r="L71" s="31">
        <v>729</v>
      </c>
    </row>
    <row r="72" spans="1:20" ht="12" customHeight="1">
      <c r="A72" s="40" t="s">
        <v>17</v>
      </c>
      <c r="B72" s="40"/>
      <c r="C72" s="5">
        <v>959368</v>
      </c>
      <c r="D72" s="5">
        <v>14893</v>
      </c>
      <c r="E72" s="5">
        <v>53777</v>
      </c>
      <c r="F72" s="5">
        <v>3956</v>
      </c>
      <c r="G72" s="6">
        <v>853</v>
      </c>
      <c r="H72" s="31">
        <v>557</v>
      </c>
      <c r="I72" s="6">
        <v>521</v>
      </c>
      <c r="J72" s="31">
        <v>449</v>
      </c>
      <c r="K72" s="5">
        <v>2633</v>
      </c>
      <c r="L72" s="31">
        <v>801</v>
      </c>
    </row>
    <row r="73" spans="1:20" ht="12" customHeight="1">
      <c r="A73" s="40" t="s">
        <v>18</v>
      </c>
      <c r="B73" s="40"/>
      <c r="C73" s="5">
        <v>3397516</v>
      </c>
      <c r="D73" s="5">
        <v>29700</v>
      </c>
      <c r="E73" s="5">
        <v>232058</v>
      </c>
      <c r="F73" s="5">
        <v>8885</v>
      </c>
      <c r="G73" s="5">
        <v>3294</v>
      </c>
      <c r="H73" s="31">
        <v>818</v>
      </c>
      <c r="I73" s="5">
        <v>2119</v>
      </c>
      <c r="J73" s="31">
        <v>668</v>
      </c>
      <c r="K73" s="5">
        <v>8550</v>
      </c>
      <c r="L73" s="5">
        <v>1528</v>
      </c>
    </row>
    <row r="74" spans="1:20" ht="12" customHeight="1">
      <c r="A74" s="40" t="s">
        <v>19</v>
      </c>
      <c r="B74" s="40"/>
      <c r="C74" s="5">
        <v>1036363</v>
      </c>
      <c r="D74" s="5">
        <v>16768</v>
      </c>
      <c r="E74" s="5">
        <v>64746</v>
      </c>
      <c r="F74" s="5">
        <v>4428</v>
      </c>
      <c r="G74" s="6">
        <v>689</v>
      </c>
      <c r="H74" s="31">
        <v>462</v>
      </c>
      <c r="I74" s="6">
        <v>622</v>
      </c>
      <c r="J74" s="31">
        <v>450</v>
      </c>
      <c r="K74" s="5">
        <v>1911</v>
      </c>
      <c r="L74" s="31">
        <v>890</v>
      </c>
    </row>
    <row r="75" spans="1:20" ht="12" customHeight="1">
      <c r="A75" s="40" t="s">
        <v>20</v>
      </c>
      <c r="B75" s="40"/>
      <c r="C75" s="5">
        <v>34377</v>
      </c>
      <c r="D75" s="5">
        <v>3695</v>
      </c>
      <c r="E75" s="5">
        <v>5967</v>
      </c>
      <c r="F75" s="5">
        <v>1312</v>
      </c>
      <c r="G75" s="6">
        <v>509</v>
      </c>
      <c r="H75" s="31">
        <v>599</v>
      </c>
      <c r="I75" s="6">
        <v>290</v>
      </c>
      <c r="J75" s="31">
        <v>335</v>
      </c>
      <c r="K75" s="6">
        <v>740</v>
      </c>
      <c r="L75" s="31">
        <v>613</v>
      </c>
    </row>
    <row r="76" spans="1:20" ht="12" customHeight="1">
      <c r="A76" s="41" t="s">
        <v>25</v>
      </c>
      <c r="B76" s="41"/>
      <c r="C76" s="5">
        <v>6577301</v>
      </c>
      <c r="D76" s="5">
        <v>81685</v>
      </c>
      <c r="E76" s="5">
        <v>654800</v>
      </c>
      <c r="F76" s="5">
        <v>26161</v>
      </c>
      <c r="G76" s="5">
        <v>22468</v>
      </c>
      <c r="H76" s="5">
        <v>4948</v>
      </c>
      <c r="I76" s="5">
        <v>18740</v>
      </c>
      <c r="J76" s="5">
        <v>4258</v>
      </c>
      <c r="K76" s="5">
        <v>35337</v>
      </c>
      <c r="L76" s="5">
        <v>6559</v>
      </c>
      <c r="N76" s="22" t="s">
        <v>69</v>
      </c>
      <c r="O76" s="15">
        <f>(SQRT(O62^2-(O61^2*O68^2)))/O55</f>
        <v>6.9374922024878711E-4</v>
      </c>
      <c r="P76" s="15">
        <f>(SQRT(P62^2-(P61^2*P68^2)))/P55</f>
        <v>2.9017497678123418E-3</v>
      </c>
      <c r="Q76" s="15">
        <f>(SQRT(Q62^2-(Q61^2*Q68^2)))/Q55</f>
        <v>1.4793716591789982E-2</v>
      </c>
      <c r="R76" s="15">
        <f>(SQRT(R62^2-(R61^2*R68^2)))/R55</f>
        <v>1.7162698701570674E-2</v>
      </c>
      <c r="S76" s="15">
        <f>(SQRT(S62^2-(S61^2*S68^2)))/S55</f>
        <v>1.1400292010682694E-2</v>
      </c>
      <c r="T76" s="15"/>
    </row>
    <row r="77" spans="1:20" ht="12" customHeight="1">
      <c r="A77" s="40" t="s">
        <v>14</v>
      </c>
      <c r="B77" s="40"/>
      <c r="C77" s="5">
        <v>1925458</v>
      </c>
      <c r="D77" s="5">
        <v>41268</v>
      </c>
      <c r="E77" s="5">
        <v>225777</v>
      </c>
      <c r="F77" s="5">
        <v>13086</v>
      </c>
      <c r="G77" s="5">
        <v>8040</v>
      </c>
      <c r="H77" s="5">
        <v>2936</v>
      </c>
      <c r="I77" s="5">
        <v>5376</v>
      </c>
      <c r="J77" s="5">
        <v>2336</v>
      </c>
      <c r="K77" s="5">
        <v>12125</v>
      </c>
      <c r="L77" s="5">
        <v>3685</v>
      </c>
      <c r="N77" s="22" t="s">
        <v>56</v>
      </c>
      <c r="O77" s="15">
        <f>O61-O76</f>
        <v>4.3703477102481215E-2</v>
      </c>
      <c r="P77" s="15">
        <f>P61+P76</f>
        <v>9.4876441031428546E-2</v>
      </c>
      <c r="Q77" s="15">
        <f>Q61+Q76</f>
        <v>9.5969625099061026E-2</v>
      </c>
      <c r="R77" s="15">
        <f>R61+R76</f>
        <v>0.10056304219066539</v>
      </c>
      <c r="S77" s="15">
        <f>S61+S76</f>
        <v>8.6211142413952141E-2</v>
      </c>
      <c r="T77" s="15"/>
    </row>
    <row r="78" spans="1:20" ht="12" customHeight="1">
      <c r="A78" s="40" t="s">
        <v>15</v>
      </c>
      <c r="B78" s="40"/>
      <c r="C78" s="5">
        <v>1796638</v>
      </c>
      <c r="D78" s="5">
        <v>39708</v>
      </c>
      <c r="E78" s="5">
        <v>198285</v>
      </c>
      <c r="F78" s="5">
        <v>11730</v>
      </c>
      <c r="G78" s="5">
        <v>6812</v>
      </c>
      <c r="H78" s="5">
        <v>2747</v>
      </c>
      <c r="I78" s="5">
        <v>4813</v>
      </c>
      <c r="J78" s="5">
        <v>2293</v>
      </c>
      <c r="K78" s="5">
        <v>10677</v>
      </c>
      <c r="L78" s="5">
        <v>3506</v>
      </c>
    </row>
    <row r="79" spans="1:20" ht="12" customHeight="1">
      <c r="A79" s="40" t="s">
        <v>16</v>
      </c>
      <c r="B79" s="40"/>
      <c r="C79" s="5">
        <v>506523</v>
      </c>
      <c r="D79" s="5">
        <v>19492</v>
      </c>
      <c r="E79" s="5">
        <v>50270</v>
      </c>
      <c r="F79" s="5">
        <v>6204</v>
      </c>
      <c r="G79" s="5">
        <v>1489</v>
      </c>
      <c r="H79" s="5">
        <v>1424</v>
      </c>
      <c r="I79" s="6">
        <v>615</v>
      </c>
      <c r="J79" s="31">
        <v>543</v>
      </c>
      <c r="K79" s="5">
        <v>2648</v>
      </c>
      <c r="L79" s="5">
        <v>1837</v>
      </c>
    </row>
    <row r="80" spans="1:20" ht="12" customHeight="1">
      <c r="A80" s="40" t="s">
        <v>17</v>
      </c>
      <c r="B80" s="40"/>
      <c r="C80" s="5">
        <v>120167</v>
      </c>
      <c r="D80" s="5">
        <v>8397</v>
      </c>
      <c r="E80" s="5">
        <v>10716</v>
      </c>
      <c r="F80" s="5">
        <v>2723</v>
      </c>
      <c r="G80" s="6">
        <v>200</v>
      </c>
      <c r="H80" s="31">
        <v>305</v>
      </c>
      <c r="I80" s="6">
        <v>114</v>
      </c>
      <c r="J80" s="31">
        <v>185</v>
      </c>
      <c r="K80" s="6">
        <v>500</v>
      </c>
      <c r="L80" s="31">
        <v>365</v>
      </c>
    </row>
    <row r="81" spans="1:20" ht="12" customHeight="1">
      <c r="A81" s="40" t="s">
        <v>18</v>
      </c>
      <c r="B81" s="40"/>
      <c r="C81" s="5">
        <v>18772</v>
      </c>
      <c r="D81" s="5">
        <v>3137</v>
      </c>
      <c r="E81" s="5">
        <v>1232</v>
      </c>
      <c r="F81" s="31">
        <v>825</v>
      </c>
      <c r="G81" s="6">
        <v>248</v>
      </c>
      <c r="H81" s="31">
        <v>395</v>
      </c>
      <c r="I81" s="6">
        <v>248</v>
      </c>
      <c r="J81" s="31">
        <v>395</v>
      </c>
      <c r="K81" s="6">
        <v>248</v>
      </c>
      <c r="L81" s="31">
        <v>395</v>
      </c>
    </row>
    <row r="82" spans="1:20" ht="12" customHeight="1">
      <c r="A82" s="40" t="s">
        <v>19</v>
      </c>
      <c r="B82" s="40"/>
      <c r="C82" s="5">
        <v>1247070</v>
      </c>
      <c r="D82" s="5">
        <v>33120</v>
      </c>
      <c r="E82" s="5">
        <v>140176</v>
      </c>
      <c r="F82" s="5">
        <v>10915</v>
      </c>
      <c r="G82" s="5">
        <v>4875</v>
      </c>
      <c r="H82" s="5">
        <v>2326</v>
      </c>
      <c r="I82" s="5">
        <v>3836</v>
      </c>
      <c r="J82" s="5">
        <v>2234</v>
      </c>
      <c r="K82" s="5">
        <v>7305</v>
      </c>
      <c r="L82" s="5">
        <v>3076</v>
      </c>
    </row>
    <row r="83" spans="1:20" ht="12" customHeight="1">
      <c r="A83" s="40" t="s">
        <v>20</v>
      </c>
      <c r="B83" s="40"/>
      <c r="C83" s="5">
        <v>128820</v>
      </c>
      <c r="D83" s="5">
        <v>9964</v>
      </c>
      <c r="E83" s="5">
        <v>27492</v>
      </c>
      <c r="F83" s="5">
        <v>5233</v>
      </c>
      <c r="G83" s="5">
        <v>1228</v>
      </c>
      <c r="H83" s="5">
        <v>1260</v>
      </c>
      <c r="I83" s="6">
        <v>563</v>
      </c>
      <c r="J83" s="31">
        <v>655</v>
      </c>
      <c r="K83" s="5">
        <v>1448</v>
      </c>
      <c r="L83" s="5">
        <v>1329</v>
      </c>
      <c r="N83" s="22" t="s">
        <v>51</v>
      </c>
      <c r="O83" s="15">
        <f>O61+O76</f>
        <v>4.5090975542978785E-2</v>
      </c>
      <c r="P83" s="15">
        <f>P61+P76</f>
        <v>9.4876441031428546E-2</v>
      </c>
      <c r="Q83" s="15">
        <f>Q61+Q76</f>
        <v>9.5969625099061026E-2</v>
      </c>
      <c r="R83" s="15">
        <f>R61+R76</f>
        <v>0.10056304219066539</v>
      </c>
      <c r="S83" s="15">
        <f>S61+S76</f>
        <v>8.6211142413952141E-2</v>
      </c>
      <c r="T83" s="15"/>
    </row>
    <row r="84" spans="1:20" ht="12" customHeight="1">
      <c r="A84" s="40" t="s">
        <v>21</v>
      </c>
      <c r="B84" s="40"/>
      <c r="C84" s="5">
        <v>3544885</v>
      </c>
      <c r="D84" s="5">
        <v>46750</v>
      </c>
      <c r="E84" s="5">
        <v>353193</v>
      </c>
      <c r="F84" s="5">
        <v>15870</v>
      </c>
      <c r="G84" s="5">
        <v>12435</v>
      </c>
      <c r="H84" s="5">
        <v>2526</v>
      </c>
      <c r="I84" s="5">
        <v>11447</v>
      </c>
      <c r="J84" s="5">
        <v>2462</v>
      </c>
      <c r="K84" s="5">
        <v>19544</v>
      </c>
      <c r="L84" s="5">
        <v>3443</v>
      </c>
      <c r="N84" s="22" t="s">
        <v>70</v>
      </c>
      <c r="O84" s="25">
        <f>C24+C46+C68+C90+C112+C134+C156+C178+C200</f>
        <v>23532396</v>
      </c>
      <c r="P84" s="8">
        <f>E24+E46+E68+E90+E112+E134+E156+E178+E200</f>
        <v>3796761</v>
      </c>
      <c r="Q84" s="8">
        <f>G24+G46+G68+G90+G112+G134+G156+G178+G200</f>
        <v>128993</v>
      </c>
      <c r="R84" s="8">
        <f>I24+I46+I68+I90+I112+I134+I156+I178+I200</f>
        <v>101953</v>
      </c>
      <c r="S84" s="8">
        <f>K24+K46+K68+K90+K112+K134+K156+K178+K200</f>
        <v>206077</v>
      </c>
      <c r="T84" s="8"/>
    </row>
    <row r="85" spans="1:20" ht="12" customHeight="1">
      <c r="A85" s="40" t="s">
        <v>15</v>
      </c>
      <c r="B85" s="40"/>
      <c r="C85" s="5">
        <v>2725655</v>
      </c>
      <c r="D85" s="5">
        <v>38943</v>
      </c>
      <c r="E85" s="5">
        <v>211114</v>
      </c>
      <c r="F85" s="5">
        <v>11290</v>
      </c>
      <c r="G85" s="5">
        <v>7227</v>
      </c>
      <c r="H85" s="5">
        <v>1784</v>
      </c>
      <c r="I85" s="5">
        <v>7483</v>
      </c>
      <c r="J85" s="5">
        <v>2069</v>
      </c>
      <c r="K85" s="5">
        <v>12200</v>
      </c>
      <c r="L85" s="5">
        <v>2639</v>
      </c>
    </row>
    <row r="86" spans="1:20" ht="12" customHeight="1">
      <c r="A86" s="42" t="s">
        <v>16</v>
      </c>
      <c r="B86" s="42"/>
      <c r="C86" s="5">
        <v>1123047</v>
      </c>
      <c r="D86" s="5">
        <v>24946</v>
      </c>
      <c r="E86" s="5">
        <v>112602</v>
      </c>
      <c r="F86" s="5">
        <v>7746</v>
      </c>
      <c r="G86" s="5">
        <v>3037</v>
      </c>
      <c r="H86" s="31">
        <v>956</v>
      </c>
      <c r="I86" s="5">
        <v>3763</v>
      </c>
      <c r="J86" s="5">
        <v>1399</v>
      </c>
      <c r="K86" s="5">
        <v>6596</v>
      </c>
      <c r="L86" s="5">
        <v>1899</v>
      </c>
    </row>
    <row r="87" spans="1:20" ht="12" customHeight="1">
      <c r="A87" s="40" t="s">
        <v>17</v>
      </c>
      <c r="B87" s="40"/>
      <c r="C87" s="5">
        <v>459668</v>
      </c>
      <c r="D87" s="5">
        <v>11798</v>
      </c>
      <c r="E87" s="5">
        <v>46469</v>
      </c>
      <c r="F87" s="5">
        <v>4954</v>
      </c>
      <c r="G87" s="5">
        <v>2691</v>
      </c>
      <c r="H87" s="5">
        <v>1219</v>
      </c>
      <c r="I87" s="5">
        <v>2488</v>
      </c>
      <c r="J87" s="5">
        <v>1213</v>
      </c>
      <c r="K87" s="5">
        <v>3719</v>
      </c>
      <c r="L87" s="5">
        <v>1375</v>
      </c>
    </row>
    <row r="88" spans="1:20" ht="12" customHeight="1">
      <c r="A88" s="40" t="s">
        <v>18</v>
      </c>
      <c r="B88" s="40"/>
      <c r="C88" s="5">
        <v>279790</v>
      </c>
      <c r="D88" s="5">
        <v>10219</v>
      </c>
      <c r="E88" s="5">
        <v>16994</v>
      </c>
      <c r="F88" s="5">
        <v>2373</v>
      </c>
      <c r="G88" s="6">
        <v>721</v>
      </c>
      <c r="H88" s="31">
        <v>593</v>
      </c>
      <c r="I88" s="6">
        <v>721</v>
      </c>
      <c r="J88" s="31">
        <v>593</v>
      </c>
      <c r="K88" s="6">
        <v>977</v>
      </c>
      <c r="L88" s="31">
        <v>644</v>
      </c>
    </row>
    <row r="89" spans="1:20" ht="12" customHeight="1">
      <c r="A89" s="40" t="s">
        <v>19</v>
      </c>
      <c r="B89" s="40"/>
      <c r="C89" s="5">
        <v>1138975</v>
      </c>
      <c r="D89" s="5">
        <v>25276</v>
      </c>
      <c r="E89" s="5">
        <v>47673</v>
      </c>
      <c r="F89" s="5">
        <v>4477</v>
      </c>
      <c r="G89" s="5">
        <v>1049</v>
      </c>
      <c r="H89" s="31">
        <v>704</v>
      </c>
      <c r="I89" s="6">
        <v>782</v>
      </c>
      <c r="J89" s="31">
        <v>480</v>
      </c>
      <c r="K89" s="5">
        <v>1787</v>
      </c>
      <c r="L89" s="31">
        <v>893</v>
      </c>
    </row>
    <row r="90" spans="1:20" ht="12" customHeight="1">
      <c r="A90" s="40" t="s">
        <v>20</v>
      </c>
      <c r="B90" s="40"/>
      <c r="C90" s="5">
        <v>819230</v>
      </c>
      <c r="D90" s="5">
        <v>20671</v>
      </c>
      <c r="E90" s="5">
        <v>142079</v>
      </c>
      <c r="F90" s="5">
        <v>10480</v>
      </c>
      <c r="G90" s="5">
        <v>5208</v>
      </c>
      <c r="H90" s="5">
        <v>2082</v>
      </c>
      <c r="I90" s="5">
        <v>3964</v>
      </c>
      <c r="J90" s="5">
        <v>1412</v>
      </c>
      <c r="K90" s="5">
        <v>7344</v>
      </c>
      <c r="L90" s="5">
        <v>2230</v>
      </c>
      <c r="N90" s="22" t="s">
        <v>71</v>
      </c>
      <c r="O90" s="25">
        <f>C18+C40+C62+C84+C106+C128+C150+C172+C194</f>
        <v>194113459</v>
      </c>
      <c r="P90" s="25">
        <f>E18+E40+E62+E84+E106+E128+E150+E172+E194</f>
        <v>16705415</v>
      </c>
      <c r="Q90" s="25">
        <f>G18+G40+G62+G84+G106+G128+G150+G172+G194</f>
        <v>800367</v>
      </c>
      <c r="R90" s="25">
        <f>I18+I40+I62+I84+I106+I128+I150+I172+I194</f>
        <v>646319</v>
      </c>
      <c r="S90" s="25">
        <f>K18+K40+K62+K84+K106+K128+K150+K172+K194</f>
        <v>1325609</v>
      </c>
      <c r="T90" s="25"/>
    </row>
    <row r="91" spans="1:20" ht="12" customHeight="1">
      <c r="A91" s="40" t="s">
        <v>22</v>
      </c>
      <c r="B91" s="40"/>
      <c r="C91" s="5">
        <v>1106958</v>
      </c>
      <c r="D91" s="5">
        <v>18483</v>
      </c>
      <c r="E91" s="5">
        <v>75830</v>
      </c>
      <c r="F91" s="5">
        <v>4925</v>
      </c>
      <c r="G91" s="5">
        <v>1993</v>
      </c>
      <c r="H91" s="31">
        <v>788</v>
      </c>
      <c r="I91" s="5">
        <v>1917</v>
      </c>
      <c r="J91" s="31">
        <v>731</v>
      </c>
      <c r="K91" s="5">
        <v>3668</v>
      </c>
      <c r="L91" s="31">
        <v>971</v>
      </c>
    </row>
    <row r="92" spans="1:20" ht="12" customHeight="1">
      <c r="A92" s="40" t="s">
        <v>15</v>
      </c>
      <c r="B92" s="40"/>
      <c r="C92" s="5">
        <v>1095023</v>
      </c>
      <c r="D92" s="5">
        <v>18329</v>
      </c>
      <c r="E92" s="5">
        <v>72803</v>
      </c>
      <c r="F92" s="5">
        <v>4857</v>
      </c>
      <c r="G92" s="5">
        <v>1993</v>
      </c>
      <c r="H92" s="31">
        <v>788</v>
      </c>
      <c r="I92" s="5">
        <v>1917</v>
      </c>
      <c r="J92" s="31">
        <v>731</v>
      </c>
      <c r="K92" s="5">
        <v>3668</v>
      </c>
      <c r="L92" s="31">
        <v>971</v>
      </c>
    </row>
    <row r="93" spans="1:20" ht="12" customHeight="1">
      <c r="A93" s="40" t="s">
        <v>16</v>
      </c>
      <c r="B93" s="40"/>
      <c r="C93" s="5">
        <v>177378</v>
      </c>
      <c r="D93" s="5">
        <v>7071</v>
      </c>
      <c r="E93" s="5">
        <v>9304</v>
      </c>
      <c r="F93" s="5">
        <v>1496</v>
      </c>
      <c r="G93" s="6">
        <v>188</v>
      </c>
      <c r="H93" s="31">
        <v>216</v>
      </c>
      <c r="I93" s="6">
        <v>188</v>
      </c>
      <c r="J93" s="31">
        <v>216</v>
      </c>
      <c r="K93" s="6">
        <v>503</v>
      </c>
      <c r="L93" s="31">
        <v>346</v>
      </c>
    </row>
    <row r="94" spans="1:20" ht="12" customHeight="1">
      <c r="A94" s="40" t="s">
        <v>17</v>
      </c>
      <c r="B94" s="40"/>
      <c r="C94" s="5">
        <v>350570</v>
      </c>
      <c r="D94" s="5">
        <v>8820</v>
      </c>
      <c r="E94" s="5">
        <v>17635</v>
      </c>
      <c r="F94" s="5">
        <v>2017</v>
      </c>
      <c r="G94" s="6">
        <v>612</v>
      </c>
      <c r="H94" s="31">
        <v>588</v>
      </c>
      <c r="I94" s="6">
        <v>603</v>
      </c>
      <c r="J94" s="31">
        <v>587</v>
      </c>
      <c r="K94" s="5">
        <v>1072</v>
      </c>
      <c r="L94" s="31">
        <v>687</v>
      </c>
    </row>
    <row r="95" spans="1:20" ht="12" customHeight="1">
      <c r="A95" s="40" t="s">
        <v>18</v>
      </c>
      <c r="B95" s="40"/>
      <c r="C95" s="5">
        <v>1082895</v>
      </c>
      <c r="D95" s="5">
        <v>17859</v>
      </c>
      <c r="E95" s="5">
        <v>71900</v>
      </c>
      <c r="F95" s="5">
        <v>4834</v>
      </c>
      <c r="G95" s="5">
        <v>1993</v>
      </c>
      <c r="H95" s="31">
        <v>788</v>
      </c>
      <c r="I95" s="5">
        <v>1917</v>
      </c>
      <c r="J95" s="31">
        <v>731</v>
      </c>
      <c r="K95" s="5">
        <v>3486</v>
      </c>
      <c r="L95" s="31">
        <v>956</v>
      </c>
    </row>
    <row r="96" spans="1:20" ht="12" customHeight="1">
      <c r="A96" s="40" t="s">
        <v>19</v>
      </c>
      <c r="B96" s="40"/>
      <c r="C96" s="5">
        <v>250559</v>
      </c>
      <c r="D96" s="5">
        <v>8365</v>
      </c>
      <c r="E96" s="5">
        <v>15651</v>
      </c>
      <c r="F96" s="5">
        <v>2106</v>
      </c>
      <c r="G96" s="6">
        <v>296</v>
      </c>
      <c r="H96" s="31">
        <v>240</v>
      </c>
      <c r="I96" s="6">
        <v>296</v>
      </c>
      <c r="J96" s="31">
        <v>240</v>
      </c>
      <c r="K96" s="6">
        <v>461</v>
      </c>
      <c r="L96" s="31">
        <v>317</v>
      </c>
    </row>
    <row r="97" spans="1:20" ht="12" customHeight="1">
      <c r="A97" s="40" t="s">
        <v>20</v>
      </c>
      <c r="B97" s="40"/>
      <c r="C97" s="5">
        <v>11935</v>
      </c>
      <c r="D97" s="5">
        <v>2354</v>
      </c>
      <c r="E97" s="5">
        <v>3027</v>
      </c>
      <c r="F97" s="5">
        <v>1246</v>
      </c>
      <c r="G97" s="6">
        <v>0</v>
      </c>
      <c r="H97" s="31">
        <v>220</v>
      </c>
      <c r="I97" s="6">
        <v>0</v>
      </c>
      <c r="J97" s="31">
        <v>220</v>
      </c>
      <c r="K97" s="6">
        <v>0</v>
      </c>
      <c r="L97" s="31">
        <v>220</v>
      </c>
    </row>
    <row r="98" spans="1:20" ht="12" customHeight="1">
      <c r="A98" s="41" t="s">
        <v>26</v>
      </c>
      <c r="B98" s="41"/>
      <c r="C98" s="5">
        <v>27820964</v>
      </c>
      <c r="D98" s="5">
        <v>155030</v>
      </c>
      <c r="E98" s="5">
        <v>2662228</v>
      </c>
      <c r="F98" s="5">
        <v>53317</v>
      </c>
      <c r="G98" s="5">
        <v>83534</v>
      </c>
      <c r="H98" s="5">
        <v>9195</v>
      </c>
      <c r="I98" s="5">
        <v>69280</v>
      </c>
      <c r="J98" s="5">
        <v>7536</v>
      </c>
      <c r="K98" s="5">
        <v>142091</v>
      </c>
      <c r="L98" s="5">
        <v>12378</v>
      </c>
      <c r="N98" s="22" t="s">
        <v>72</v>
      </c>
      <c r="O98" s="15">
        <f>O84/O90</f>
        <v>0.12123011006671104</v>
      </c>
      <c r="P98" s="15">
        <f>P84/P90</f>
        <v>0.22727726309103966</v>
      </c>
      <c r="Q98" s="15">
        <f>Q84/Q90</f>
        <v>0.16116731449447566</v>
      </c>
      <c r="R98" s="15">
        <f>R84/R90</f>
        <v>0.15774408612465363</v>
      </c>
      <c r="S98" s="15">
        <f>S84/S90</f>
        <v>0.15545835913908249</v>
      </c>
      <c r="T98" s="15"/>
    </row>
    <row r="99" spans="1:20" ht="12" customHeight="1">
      <c r="A99" s="40" t="s">
        <v>14</v>
      </c>
      <c r="B99" s="40"/>
      <c r="C99" s="5">
        <v>7481571</v>
      </c>
      <c r="D99" s="5">
        <v>70542</v>
      </c>
      <c r="E99" s="5">
        <v>797480</v>
      </c>
      <c r="F99" s="5">
        <v>25664</v>
      </c>
      <c r="G99" s="5">
        <v>21735</v>
      </c>
      <c r="H99" s="5">
        <v>4387</v>
      </c>
      <c r="I99" s="5">
        <v>17088</v>
      </c>
      <c r="J99" s="5">
        <v>3730</v>
      </c>
      <c r="K99" s="5">
        <v>39307</v>
      </c>
      <c r="L99" s="5">
        <v>5862</v>
      </c>
      <c r="N99" s="22" t="s">
        <v>47</v>
      </c>
    </row>
    <row r="100" spans="1:20" ht="12" customHeight="1">
      <c r="A100" s="40" t="s">
        <v>15</v>
      </c>
      <c r="B100" s="40"/>
      <c r="C100" s="5">
        <v>7010055</v>
      </c>
      <c r="D100" s="5">
        <v>68176</v>
      </c>
      <c r="E100" s="5">
        <v>693695</v>
      </c>
      <c r="F100" s="5">
        <v>25065</v>
      </c>
      <c r="G100" s="5">
        <v>17141</v>
      </c>
      <c r="H100" s="5">
        <v>3660</v>
      </c>
      <c r="I100" s="5">
        <v>12988</v>
      </c>
      <c r="J100" s="5">
        <v>2988</v>
      </c>
      <c r="K100" s="5">
        <v>33074</v>
      </c>
      <c r="L100" s="5">
        <v>4798</v>
      </c>
    </row>
    <row r="101" spans="1:20" ht="12" customHeight="1">
      <c r="A101" s="40" t="s">
        <v>16</v>
      </c>
      <c r="B101" s="40"/>
      <c r="C101" s="5">
        <v>2844390</v>
      </c>
      <c r="D101" s="5">
        <v>41119</v>
      </c>
      <c r="E101" s="5">
        <v>261463</v>
      </c>
      <c r="F101" s="5">
        <v>13760</v>
      </c>
      <c r="G101" s="5">
        <v>8363</v>
      </c>
      <c r="H101" s="5">
        <v>2167</v>
      </c>
      <c r="I101" s="5">
        <v>5882</v>
      </c>
      <c r="J101" s="5">
        <v>1731</v>
      </c>
      <c r="K101" s="5">
        <v>17587</v>
      </c>
      <c r="L101" s="5">
        <v>3264</v>
      </c>
    </row>
    <row r="102" spans="1:20" ht="12" customHeight="1">
      <c r="A102" s="40" t="s">
        <v>17</v>
      </c>
      <c r="B102" s="40"/>
      <c r="C102" s="5">
        <v>501008</v>
      </c>
      <c r="D102" s="5">
        <v>15916</v>
      </c>
      <c r="E102" s="5">
        <v>47420</v>
      </c>
      <c r="F102" s="5">
        <v>6074</v>
      </c>
      <c r="G102" s="5">
        <v>2878</v>
      </c>
      <c r="H102" s="5">
        <v>1766</v>
      </c>
      <c r="I102" s="5">
        <v>1920</v>
      </c>
      <c r="J102" s="31">
        <v>821</v>
      </c>
      <c r="K102" s="5">
        <v>4364</v>
      </c>
      <c r="L102" s="5">
        <v>1977</v>
      </c>
    </row>
    <row r="103" spans="1:20" ht="12" customHeight="1">
      <c r="A103" s="40" t="s">
        <v>18</v>
      </c>
      <c r="B103" s="40"/>
      <c r="C103" s="5">
        <v>55922</v>
      </c>
      <c r="D103" s="5">
        <v>3893</v>
      </c>
      <c r="E103" s="5">
        <v>3715</v>
      </c>
      <c r="F103" s="5">
        <v>1305</v>
      </c>
      <c r="G103" s="6">
        <v>118</v>
      </c>
      <c r="H103" s="31">
        <v>179</v>
      </c>
      <c r="I103" s="6">
        <v>98</v>
      </c>
      <c r="J103" s="31">
        <v>177</v>
      </c>
      <c r="K103" s="6">
        <v>118</v>
      </c>
      <c r="L103" s="31">
        <v>179</v>
      </c>
    </row>
    <row r="104" spans="1:20" ht="12" customHeight="1">
      <c r="A104" s="40" t="s">
        <v>19</v>
      </c>
      <c r="B104" s="40"/>
      <c r="C104" s="5">
        <v>3968053</v>
      </c>
      <c r="D104" s="5">
        <v>56934</v>
      </c>
      <c r="E104" s="5">
        <v>399935</v>
      </c>
      <c r="F104" s="5">
        <v>21601</v>
      </c>
      <c r="G104" s="5">
        <v>7787</v>
      </c>
      <c r="H104" s="5">
        <v>2494</v>
      </c>
      <c r="I104" s="5">
        <v>6164</v>
      </c>
      <c r="J104" s="5">
        <v>2058</v>
      </c>
      <c r="K104" s="5">
        <v>12916</v>
      </c>
      <c r="L104" s="5">
        <v>3320</v>
      </c>
    </row>
    <row r="105" spans="1:20" ht="12" customHeight="1">
      <c r="A105" s="40" t="s">
        <v>20</v>
      </c>
      <c r="B105" s="40"/>
      <c r="C105" s="5">
        <v>471516</v>
      </c>
      <c r="D105" s="5">
        <v>17695</v>
      </c>
      <c r="E105" s="5">
        <v>103785</v>
      </c>
      <c r="F105" s="5">
        <v>8584</v>
      </c>
      <c r="G105" s="5">
        <v>4594</v>
      </c>
      <c r="H105" s="5">
        <v>2066</v>
      </c>
      <c r="I105" s="5">
        <v>4100</v>
      </c>
      <c r="J105" s="5">
        <v>1930</v>
      </c>
      <c r="K105" s="5">
        <v>6233</v>
      </c>
      <c r="L105" s="5">
        <v>2374</v>
      </c>
    </row>
    <row r="106" spans="1:20" ht="12" customHeight="1">
      <c r="A106" s="40" t="s">
        <v>21</v>
      </c>
      <c r="B106" s="40"/>
      <c r="C106" s="5">
        <v>15724154</v>
      </c>
      <c r="D106" s="5">
        <v>93761</v>
      </c>
      <c r="E106" s="5">
        <v>1538262</v>
      </c>
      <c r="F106" s="5">
        <v>31086</v>
      </c>
      <c r="G106" s="5">
        <v>53620</v>
      </c>
      <c r="H106" s="5">
        <v>5556</v>
      </c>
      <c r="I106" s="5">
        <v>46288</v>
      </c>
      <c r="J106" s="5">
        <v>4757</v>
      </c>
      <c r="K106" s="5">
        <v>87032</v>
      </c>
      <c r="L106" s="5">
        <v>7209</v>
      </c>
    </row>
    <row r="107" spans="1:20" ht="12" customHeight="1">
      <c r="A107" s="40" t="s">
        <v>15</v>
      </c>
      <c r="B107" s="40"/>
      <c r="C107" s="5">
        <v>12466501</v>
      </c>
      <c r="D107" s="5">
        <v>81598</v>
      </c>
      <c r="E107" s="5">
        <v>997064</v>
      </c>
      <c r="F107" s="5">
        <v>21616</v>
      </c>
      <c r="G107" s="5">
        <v>36869</v>
      </c>
      <c r="H107" s="5">
        <v>4574</v>
      </c>
      <c r="I107" s="5">
        <v>32608</v>
      </c>
      <c r="J107" s="5">
        <v>3983</v>
      </c>
      <c r="K107" s="5">
        <v>61844</v>
      </c>
      <c r="L107" s="5">
        <v>5468</v>
      </c>
    </row>
    <row r="108" spans="1:20" ht="12" customHeight="1">
      <c r="A108" s="42" t="s">
        <v>16</v>
      </c>
      <c r="B108" s="42"/>
      <c r="C108" s="5">
        <v>6776612</v>
      </c>
      <c r="D108" s="5">
        <v>51897</v>
      </c>
      <c r="E108" s="5">
        <v>629107</v>
      </c>
      <c r="F108" s="5">
        <v>15728</v>
      </c>
      <c r="G108" s="5">
        <v>26302</v>
      </c>
      <c r="H108" s="5">
        <v>4070</v>
      </c>
      <c r="I108" s="5">
        <v>23460</v>
      </c>
      <c r="J108" s="5">
        <v>3552</v>
      </c>
      <c r="K108" s="5">
        <v>45003</v>
      </c>
      <c r="L108" s="5">
        <v>4650</v>
      </c>
    </row>
    <row r="109" spans="1:20" ht="12" customHeight="1">
      <c r="A109" s="40" t="s">
        <v>17</v>
      </c>
      <c r="B109" s="40"/>
      <c r="C109" s="5">
        <v>2123200</v>
      </c>
      <c r="D109" s="5">
        <v>29370</v>
      </c>
      <c r="E109" s="5">
        <v>196646</v>
      </c>
      <c r="F109" s="5">
        <v>9697</v>
      </c>
      <c r="G109" s="5">
        <v>9111</v>
      </c>
      <c r="H109" s="5">
        <v>2511</v>
      </c>
      <c r="I109" s="5">
        <v>7484</v>
      </c>
      <c r="J109" s="5">
        <v>1903</v>
      </c>
      <c r="K109" s="5">
        <v>14928</v>
      </c>
      <c r="L109" s="5">
        <v>2961</v>
      </c>
    </row>
    <row r="110" spans="1:20" ht="12" customHeight="1">
      <c r="A110" s="40" t="s">
        <v>18</v>
      </c>
      <c r="B110" s="40"/>
      <c r="C110" s="5">
        <v>917553</v>
      </c>
      <c r="D110" s="5">
        <v>21137</v>
      </c>
      <c r="E110" s="5">
        <v>63274</v>
      </c>
      <c r="F110" s="5">
        <v>5088</v>
      </c>
      <c r="G110" s="6">
        <v>898</v>
      </c>
      <c r="H110" s="31">
        <v>435</v>
      </c>
      <c r="I110" s="6">
        <v>705</v>
      </c>
      <c r="J110" s="31">
        <v>386</v>
      </c>
      <c r="K110" s="5">
        <v>2030</v>
      </c>
      <c r="L110" s="31">
        <v>615</v>
      </c>
    </row>
    <row r="111" spans="1:20" ht="12" customHeight="1">
      <c r="A111" s="40" t="s">
        <v>19</v>
      </c>
      <c r="B111" s="40"/>
      <c r="C111" s="5">
        <v>3685006</v>
      </c>
      <c r="D111" s="5">
        <v>47013</v>
      </c>
      <c r="E111" s="5">
        <v>169713</v>
      </c>
      <c r="F111" s="5">
        <v>9362</v>
      </c>
      <c r="G111" s="5">
        <v>3168</v>
      </c>
      <c r="H111" s="5">
        <v>1219</v>
      </c>
      <c r="I111" s="5">
        <v>3053</v>
      </c>
      <c r="J111" s="5">
        <v>1237</v>
      </c>
      <c r="K111" s="5">
        <v>4800</v>
      </c>
      <c r="L111" s="5">
        <v>1358</v>
      </c>
    </row>
    <row r="112" spans="1:20" ht="12" customHeight="1">
      <c r="A112" s="40" t="s">
        <v>20</v>
      </c>
      <c r="B112" s="40"/>
      <c r="C112" s="5">
        <v>3257653</v>
      </c>
      <c r="D112" s="5">
        <v>44572</v>
      </c>
      <c r="E112" s="5">
        <v>541198</v>
      </c>
      <c r="F112" s="5">
        <v>17983</v>
      </c>
      <c r="G112" s="5">
        <v>16751</v>
      </c>
      <c r="H112" s="5">
        <v>3340</v>
      </c>
      <c r="I112" s="5">
        <v>13680</v>
      </c>
      <c r="J112" s="5">
        <v>2918</v>
      </c>
      <c r="K112" s="5">
        <v>25188</v>
      </c>
      <c r="L112" s="5">
        <v>4132</v>
      </c>
    </row>
    <row r="113" spans="1:12" ht="12" customHeight="1">
      <c r="A113" s="40" t="s">
        <v>22</v>
      </c>
      <c r="B113" s="40"/>
      <c r="C113" s="5">
        <v>4615239</v>
      </c>
      <c r="D113" s="5">
        <v>37626</v>
      </c>
      <c r="E113" s="5">
        <v>326486</v>
      </c>
      <c r="F113" s="5">
        <v>10852</v>
      </c>
      <c r="G113" s="5">
        <v>8179</v>
      </c>
      <c r="H113" s="5">
        <v>1522</v>
      </c>
      <c r="I113" s="5">
        <v>5904</v>
      </c>
      <c r="J113" s="5">
        <v>1395</v>
      </c>
      <c r="K113" s="5">
        <v>15752</v>
      </c>
      <c r="L113" s="5">
        <v>2216</v>
      </c>
    </row>
    <row r="114" spans="1:12" ht="12" customHeight="1">
      <c r="A114" s="40" t="s">
        <v>15</v>
      </c>
      <c r="B114" s="40"/>
      <c r="C114" s="5">
        <v>4574472</v>
      </c>
      <c r="D114" s="5">
        <v>37037</v>
      </c>
      <c r="E114" s="5">
        <v>319947</v>
      </c>
      <c r="F114" s="5">
        <v>10831</v>
      </c>
      <c r="G114" s="5">
        <v>7997</v>
      </c>
      <c r="H114" s="5">
        <v>1506</v>
      </c>
      <c r="I114" s="5">
        <v>5722</v>
      </c>
      <c r="J114" s="5">
        <v>1364</v>
      </c>
      <c r="K114" s="5">
        <v>15570</v>
      </c>
      <c r="L114" s="5">
        <v>2206</v>
      </c>
    </row>
    <row r="115" spans="1:12" ht="12" customHeight="1">
      <c r="A115" s="40" t="s">
        <v>16</v>
      </c>
      <c r="B115" s="40"/>
      <c r="C115" s="5">
        <v>924872</v>
      </c>
      <c r="D115" s="5">
        <v>16564</v>
      </c>
      <c r="E115" s="5">
        <v>56776</v>
      </c>
      <c r="F115" s="5">
        <v>3800</v>
      </c>
      <c r="G115" s="5">
        <v>1500</v>
      </c>
      <c r="H115" s="31">
        <v>601</v>
      </c>
      <c r="I115" s="5">
        <v>1092</v>
      </c>
      <c r="J115" s="31">
        <v>526</v>
      </c>
      <c r="K115" s="5">
        <v>3330</v>
      </c>
      <c r="L115" s="5">
        <v>1012</v>
      </c>
    </row>
    <row r="116" spans="1:12" ht="12" customHeight="1">
      <c r="A116" s="40" t="s">
        <v>17</v>
      </c>
      <c r="B116" s="40"/>
      <c r="C116" s="5">
        <v>1553886</v>
      </c>
      <c r="D116" s="5">
        <v>19394</v>
      </c>
      <c r="E116" s="5">
        <v>86861</v>
      </c>
      <c r="F116" s="5">
        <v>5107</v>
      </c>
      <c r="G116" s="5">
        <v>1561</v>
      </c>
      <c r="H116" s="31">
        <v>536</v>
      </c>
      <c r="I116" s="5">
        <v>1371</v>
      </c>
      <c r="J116" s="31">
        <v>645</v>
      </c>
      <c r="K116" s="5">
        <v>4279</v>
      </c>
      <c r="L116" s="5">
        <v>1035</v>
      </c>
    </row>
    <row r="117" spans="1:12" ht="12" customHeight="1">
      <c r="A117" s="40" t="s">
        <v>18</v>
      </c>
      <c r="B117" s="40"/>
      <c r="C117" s="5">
        <v>4506382</v>
      </c>
      <c r="D117" s="5">
        <v>36402</v>
      </c>
      <c r="E117" s="5">
        <v>313510</v>
      </c>
      <c r="F117" s="5">
        <v>10900</v>
      </c>
      <c r="G117" s="5">
        <v>7705</v>
      </c>
      <c r="H117" s="5">
        <v>1512</v>
      </c>
      <c r="I117" s="5">
        <v>5430</v>
      </c>
      <c r="J117" s="5">
        <v>1365</v>
      </c>
      <c r="K117" s="5">
        <v>15193</v>
      </c>
      <c r="L117" s="5">
        <v>2247</v>
      </c>
    </row>
    <row r="118" spans="1:12" ht="12" customHeight="1">
      <c r="A118" s="40" t="s">
        <v>19</v>
      </c>
      <c r="B118" s="40"/>
      <c r="C118" s="5">
        <v>727319</v>
      </c>
      <c r="D118" s="5">
        <v>13491</v>
      </c>
      <c r="E118" s="5">
        <v>52020</v>
      </c>
      <c r="F118" s="5">
        <v>4229</v>
      </c>
      <c r="G118" s="5">
        <v>1232</v>
      </c>
      <c r="H118" s="31">
        <v>592</v>
      </c>
      <c r="I118" s="6">
        <v>942</v>
      </c>
      <c r="J118" s="31">
        <v>530</v>
      </c>
      <c r="K118" s="5">
        <v>2114</v>
      </c>
      <c r="L118" s="31">
        <v>857</v>
      </c>
    </row>
    <row r="119" spans="1:12" ht="12" customHeight="1">
      <c r="A119" s="40" t="s">
        <v>20</v>
      </c>
      <c r="B119" s="40"/>
      <c r="C119" s="5">
        <v>40767</v>
      </c>
      <c r="D119" s="5">
        <v>3811</v>
      </c>
      <c r="E119" s="5">
        <v>6539</v>
      </c>
      <c r="F119" s="5">
        <v>1871</v>
      </c>
      <c r="G119" s="6">
        <v>182</v>
      </c>
      <c r="H119" s="31">
        <v>293</v>
      </c>
      <c r="I119" s="6">
        <v>182</v>
      </c>
      <c r="J119" s="31">
        <v>293</v>
      </c>
      <c r="K119" s="6">
        <v>182</v>
      </c>
      <c r="L119" s="31">
        <v>293</v>
      </c>
    </row>
    <row r="120" spans="1:12" ht="12" customHeight="1">
      <c r="A120" s="41" t="s">
        <v>27</v>
      </c>
      <c r="B120" s="41"/>
      <c r="C120" s="5">
        <v>27459081</v>
      </c>
      <c r="D120" s="5">
        <v>153084</v>
      </c>
      <c r="E120" s="5">
        <v>2476475</v>
      </c>
      <c r="F120" s="5">
        <v>47900</v>
      </c>
      <c r="G120" s="5">
        <v>98468</v>
      </c>
      <c r="H120" s="5">
        <v>10101</v>
      </c>
      <c r="I120" s="5">
        <v>79013</v>
      </c>
      <c r="J120" s="5">
        <v>7809</v>
      </c>
      <c r="K120" s="5">
        <v>166748</v>
      </c>
      <c r="L120" s="5">
        <v>11613</v>
      </c>
    </row>
    <row r="121" spans="1:12" ht="12" customHeight="1">
      <c r="A121" s="40" t="s">
        <v>14</v>
      </c>
      <c r="B121" s="40"/>
      <c r="C121" s="5">
        <v>6673418</v>
      </c>
      <c r="D121" s="5">
        <v>58546</v>
      </c>
      <c r="E121" s="5">
        <v>669816</v>
      </c>
      <c r="F121" s="5">
        <v>22680</v>
      </c>
      <c r="G121" s="5">
        <v>22034</v>
      </c>
      <c r="H121" s="5">
        <v>4313</v>
      </c>
      <c r="I121" s="5">
        <v>15122</v>
      </c>
      <c r="J121" s="5">
        <v>3012</v>
      </c>
      <c r="K121" s="5">
        <v>41382</v>
      </c>
      <c r="L121" s="5">
        <v>5206</v>
      </c>
    </row>
    <row r="122" spans="1:12" ht="12" customHeight="1">
      <c r="A122" s="40" t="s">
        <v>15</v>
      </c>
      <c r="B122" s="40"/>
      <c r="C122" s="5">
        <v>6285872</v>
      </c>
      <c r="D122" s="5">
        <v>55899</v>
      </c>
      <c r="E122" s="5">
        <v>585209</v>
      </c>
      <c r="F122" s="5">
        <v>21857</v>
      </c>
      <c r="G122" s="5">
        <v>19472</v>
      </c>
      <c r="H122" s="5">
        <v>3864</v>
      </c>
      <c r="I122" s="5">
        <v>13945</v>
      </c>
      <c r="J122" s="5">
        <v>2954</v>
      </c>
      <c r="K122" s="5">
        <v>37641</v>
      </c>
      <c r="L122" s="5">
        <v>4731</v>
      </c>
    </row>
    <row r="123" spans="1:12" ht="12" customHeight="1">
      <c r="A123" s="40" t="s">
        <v>16</v>
      </c>
      <c r="B123" s="40"/>
      <c r="C123" s="5">
        <v>3433435</v>
      </c>
      <c r="D123" s="5">
        <v>35992</v>
      </c>
      <c r="E123" s="5">
        <v>313527</v>
      </c>
      <c r="F123" s="5">
        <v>13995</v>
      </c>
      <c r="G123" s="5">
        <v>10897</v>
      </c>
      <c r="H123" s="5">
        <v>3338</v>
      </c>
      <c r="I123" s="5">
        <v>7211</v>
      </c>
      <c r="J123" s="5">
        <v>2294</v>
      </c>
      <c r="K123" s="5">
        <v>22101</v>
      </c>
      <c r="L123" s="5">
        <v>3772</v>
      </c>
    </row>
    <row r="124" spans="1:12" ht="12" customHeight="1">
      <c r="A124" s="40" t="s">
        <v>17</v>
      </c>
      <c r="B124" s="40"/>
      <c r="C124" s="5">
        <v>565285</v>
      </c>
      <c r="D124" s="5">
        <v>15631</v>
      </c>
      <c r="E124" s="5">
        <v>52617</v>
      </c>
      <c r="F124" s="5">
        <v>5220</v>
      </c>
      <c r="G124" s="5">
        <v>2178</v>
      </c>
      <c r="H124" s="5">
        <v>1088</v>
      </c>
      <c r="I124" s="5">
        <v>1561</v>
      </c>
      <c r="J124" s="31">
        <v>772</v>
      </c>
      <c r="K124" s="5">
        <v>4862</v>
      </c>
      <c r="L124" s="5">
        <v>1673</v>
      </c>
    </row>
    <row r="125" spans="1:12" ht="12" customHeight="1">
      <c r="A125" s="40" t="s">
        <v>18</v>
      </c>
      <c r="B125" s="40"/>
      <c r="C125" s="5">
        <v>38219</v>
      </c>
      <c r="D125" s="5">
        <v>4608</v>
      </c>
      <c r="E125" s="5">
        <v>3040</v>
      </c>
      <c r="F125" s="5">
        <v>1182</v>
      </c>
      <c r="G125" s="6">
        <v>121</v>
      </c>
      <c r="H125" s="31">
        <v>196</v>
      </c>
      <c r="I125" s="6">
        <v>0</v>
      </c>
      <c r="J125" s="31">
        <v>220</v>
      </c>
      <c r="K125" s="6">
        <v>211</v>
      </c>
      <c r="L125" s="31">
        <v>239</v>
      </c>
    </row>
    <row r="126" spans="1:12" ht="12" customHeight="1">
      <c r="A126" s="40" t="s">
        <v>19</v>
      </c>
      <c r="B126" s="40"/>
      <c r="C126" s="5">
        <v>2507265</v>
      </c>
      <c r="D126" s="5">
        <v>40107</v>
      </c>
      <c r="E126" s="5">
        <v>226415</v>
      </c>
      <c r="F126" s="5">
        <v>13467</v>
      </c>
      <c r="G126" s="5">
        <v>7504</v>
      </c>
      <c r="H126" s="5">
        <v>2127</v>
      </c>
      <c r="I126" s="5">
        <v>5565</v>
      </c>
      <c r="J126" s="5">
        <v>1950</v>
      </c>
      <c r="K126" s="5">
        <v>12232</v>
      </c>
      <c r="L126" s="5">
        <v>2982</v>
      </c>
    </row>
    <row r="127" spans="1:12" ht="12" customHeight="1">
      <c r="A127" s="40" t="s">
        <v>20</v>
      </c>
      <c r="B127" s="40"/>
      <c r="C127" s="5">
        <v>387546</v>
      </c>
      <c r="D127" s="5">
        <v>15132</v>
      </c>
      <c r="E127" s="5">
        <v>84607</v>
      </c>
      <c r="F127" s="5">
        <v>8342</v>
      </c>
      <c r="G127" s="5">
        <v>2562</v>
      </c>
      <c r="H127" s="5">
        <v>1364</v>
      </c>
      <c r="I127" s="5">
        <v>1177</v>
      </c>
      <c r="J127" s="31">
        <v>650</v>
      </c>
      <c r="K127" s="5">
        <v>3741</v>
      </c>
      <c r="L127" s="5">
        <v>1656</v>
      </c>
    </row>
    <row r="128" spans="1:12" ht="12" customHeight="1">
      <c r="A128" s="40" t="s">
        <v>21</v>
      </c>
      <c r="B128" s="40"/>
      <c r="C128" s="5">
        <v>16245859</v>
      </c>
      <c r="D128" s="5">
        <v>101399</v>
      </c>
      <c r="E128" s="5">
        <v>1491937</v>
      </c>
      <c r="F128" s="5">
        <v>31363</v>
      </c>
      <c r="G128" s="5">
        <v>68209</v>
      </c>
      <c r="H128" s="5">
        <v>6809</v>
      </c>
      <c r="I128" s="5">
        <v>56901</v>
      </c>
      <c r="J128" s="5">
        <v>5588</v>
      </c>
      <c r="K128" s="5">
        <v>108354</v>
      </c>
      <c r="L128" s="5">
        <v>7766</v>
      </c>
    </row>
    <row r="129" spans="1:12" ht="12" customHeight="1">
      <c r="A129" s="40" t="s">
        <v>15</v>
      </c>
      <c r="B129" s="40"/>
      <c r="C129" s="5">
        <v>13476959</v>
      </c>
      <c r="D129" s="5">
        <v>84564</v>
      </c>
      <c r="E129" s="5">
        <v>1069462</v>
      </c>
      <c r="F129" s="5">
        <v>23357</v>
      </c>
      <c r="G129" s="5">
        <v>51426</v>
      </c>
      <c r="H129" s="5">
        <v>5594</v>
      </c>
      <c r="I129" s="5">
        <v>42324</v>
      </c>
      <c r="J129" s="5">
        <v>4232</v>
      </c>
      <c r="K129" s="5">
        <v>84883</v>
      </c>
      <c r="L129" s="5">
        <v>6673</v>
      </c>
    </row>
    <row r="130" spans="1:12" ht="12" customHeight="1">
      <c r="A130" s="42" t="s">
        <v>16</v>
      </c>
      <c r="B130" s="42"/>
      <c r="C130" s="5">
        <v>8806048</v>
      </c>
      <c r="D130" s="5">
        <v>67843</v>
      </c>
      <c r="E130" s="5">
        <v>776552</v>
      </c>
      <c r="F130" s="5">
        <v>20455</v>
      </c>
      <c r="G130" s="5">
        <v>37439</v>
      </c>
      <c r="H130" s="5">
        <v>4990</v>
      </c>
      <c r="I130" s="5">
        <v>31810</v>
      </c>
      <c r="J130" s="5">
        <v>4045</v>
      </c>
      <c r="K130" s="5">
        <v>61219</v>
      </c>
      <c r="L130" s="5">
        <v>6209</v>
      </c>
    </row>
    <row r="131" spans="1:12" ht="12" customHeight="1">
      <c r="A131" s="40" t="s">
        <v>17</v>
      </c>
      <c r="B131" s="40"/>
      <c r="C131" s="5">
        <v>2196122</v>
      </c>
      <c r="D131" s="5">
        <v>31593</v>
      </c>
      <c r="E131" s="5">
        <v>171577</v>
      </c>
      <c r="F131" s="5">
        <v>9273</v>
      </c>
      <c r="G131" s="5">
        <v>11548</v>
      </c>
      <c r="H131" s="5">
        <v>2062</v>
      </c>
      <c r="I131" s="5">
        <v>7976</v>
      </c>
      <c r="J131" s="5">
        <v>1366</v>
      </c>
      <c r="K131" s="5">
        <v>16613</v>
      </c>
      <c r="L131" s="5">
        <v>2605</v>
      </c>
    </row>
    <row r="132" spans="1:12" ht="12" customHeight="1">
      <c r="A132" s="40" t="s">
        <v>18</v>
      </c>
      <c r="B132" s="40"/>
      <c r="C132" s="5">
        <v>707835</v>
      </c>
      <c r="D132" s="5">
        <v>14807</v>
      </c>
      <c r="E132" s="5">
        <v>49912</v>
      </c>
      <c r="F132" s="5">
        <v>4255</v>
      </c>
      <c r="G132" s="5">
        <v>2159</v>
      </c>
      <c r="H132" s="31">
        <v>919</v>
      </c>
      <c r="I132" s="5">
        <v>1916</v>
      </c>
      <c r="J132" s="31">
        <v>903</v>
      </c>
      <c r="K132" s="5">
        <v>4953</v>
      </c>
      <c r="L132" s="5">
        <v>1600</v>
      </c>
    </row>
    <row r="133" spans="1:12" ht="12" customHeight="1">
      <c r="A133" s="40" t="s">
        <v>19</v>
      </c>
      <c r="B133" s="40"/>
      <c r="C133" s="5">
        <v>2602156</v>
      </c>
      <c r="D133" s="5">
        <v>35944</v>
      </c>
      <c r="E133" s="5">
        <v>115236</v>
      </c>
      <c r="F133" s="5">
        <v>8913</v>
      </c>
      <c r="G133" s="5">
        <v>3602</v>
      </c>
      <c r="H133" s="5">
        <v>1276</v>
      </c>
      <c r="I133" s="5">
        <v>2560</v>
      </c>
      <c r="J133" s="5">
        <v>1015</v>
      </c>
      <c r="K133" s="5">
        <v>6455</v>
      </c>
      <c r="L133" s="5">
        <v>1578</v>
      </c>
    </row>
    <row r="134" spans="1:12" ht="12" customHeight="1">
      <c r="A134" s="40" t="s">
        <v>20</v>
      </c>
      <c r="B134" s="40"/>
      <c r="C134" s="5">
        <v>2768900</v>
      </c>
      <c r="D134" s="5">
        <v>47658</v>
      </c>
      <c r="E134" s="5">
        <v>422475</v>
      </c>
      <c r="F134" s="5">
        <v>17790</v>
      </c>
      <c r="G134" s="5">
        <v>16783</v>
      </c>
      <c r="H134" s="5">
        <v>3374</v>
      </c>
      <c r="I134" s="5">
        <v>14577</v>
      </c>
      <c r="J134" s="5">
        <v>3255</v>
      </c>
      <c r="K134" s="5">
        <v>23471</v>
      </c>
      <c r="L134" s="5">
        <v>3557</v>
      </c>
    </row>
    <row r="135" spans="1:12" ht="12" customHeight="1">
      <c r="A135" s="40" t="s">
        <v>22</v>
      </c>
      <c r="B135" s="40"/>
      <c r="C135" s="5">
        <v>4539804</v>
      </c>
      <c r="D135" s="5">
        <v>39288</v>
      </c>
      <c r="E135" s="5">
        <v>314722</v>
      </c>
      <c r="F135" s="5">
        <v>10067</v>
      </c>
      <c r="G135" s="5">
        <v>8225</v>
      </c>
      <c r="H135" s="5">
        <v>1591</v>
      </c>
      <c r="I135" s="5">
        <v>6990</v>
      </c>
      <c r="J135" s="5">
        <v>1497</v>
      </c>
      <c r="K135" s="5">
        <v>17012</v>
      </c>
      <c r="L135" s="5">
        <v>2335</v>
      </c>
    </row>
    <row r="136" spans="1:12" ht="12" customHeight="1">
      <c r="A136" s="40" t="s">
        <v>15</v>
      </c>
      <c r="B136" s="40"/>
      <c r="C136" s="5">
        <v>4502640</v>
      </c>
      <c r="D136" s="5">
        <v>39512</v>
      </c>
      <c r="E136" s="5">
        <v>307861</v>
      </c>
      <c r="F136" s="5">
        <v>9583</v>
      </c>
      <c r="G136" s="5">
        <v>8225</v>
      </c>
      <c r="H136" s="5">
        <v>1591</v>
      </c>
      <c r="I136" s="5">
        <v>6990</v>
      </c>
      <c r="J136" s="5">
        <v>1497</v>
      </c>
      <c r="K136" s="5">
        <v>17012</v>
      </c>
      <c r="L136" s="5">
        <v>2335</v>
      </c>
    </row>
    <row r="137" spans="1:12" ht="12" customHeight="1">
      <c r="A137" s="40" t="s">
        <v>16</v>
      </c>
      <c r="B137" s="40"/>
      <c r="C137" s="5">
        <v>1122641</v>
      </c>
      <c r="D137" s="5">
        <v>13267</v>
      </c>
      <c r="E137" s="5">
        <v>69845</v>
      </c>
      <c r="F137" s="5">
        <v>3688</v>
      </c>
      <c r="G137" s="5">
        <v>2631</v>
      </c>
      <c r="H137" s="31">
        <v>800</v>
      </c>
      <c r="I137" s="5">
        <v>1944</v>
      </c>
      <c r="J137" s="31">
        <v>748</v>
      </c>
      <c r="K137" s="5">
        <v>4436</v>
      </c>
      <c r="L137" s="31">
        <v>956</v>
      </c>
    </row>
    <row r="138" spans="1:12" ht="12" customHeight="1">
      <c r="A138" s="40" t="s">
        <v>17</v>
      </c>
      <c r="B138" s="40"/>
      <c r="C138" s="5">
        <v>1606435</v>
      </c>
      <c r="D138" s="5">
        <v>19588</v>
      </c>
      <c r="E138" s="5">
        <v>88005</v>
      </c>
      <c r="F138" s="5">
        <v>4428</v>
      </c>
      <c r="G138" s="5">
        <v>2112</v>
      </c>
      <c r="H138" s="31">
        <v>855</v>
      </c>
      <c r="I138" s="5">
        <v>1847</v>
      </c>
      <c r="J138" s="31">
        <v>745</v>
      </c>
      <c r="K138" s="5">
        <v>5641</v>
      </c>
      <c r="L138" s="5">
        <v>1651</v>
      </c>
    </row>
    <row r="139" spans="1:12" ht="12" customHeight="1">
      <c r="A139" s="40" t="s">
        <v>18</v>
      </c>
      <c r="B139" s="40"/>
      <c r="C139" s="5">
        <v>4417515</v>
      </c>
      <c r="D139" s="5">
        <v>38981</v>
      </c>
      <c r="E139" s="5">
        <v>301057</v>
      </c>
      <c r="F139" s="5">
        <v>9496</v>
      </c>
      <c r="G139" s="5">
        <v>7676</v>
      </c>
      <c r="H139" s="5">
        <v>1522</v>
      </c>
      <c r="I139" s="5">
        <v>6721</v>
      </c>
      <c r="J139" s="5">
        <v>1480</v>
      </c>
      <c r="K139" s="5">
        <v>16414</v>
      </c>
      <c r="L139" s="5">
        <v>2346</v>
      </c>
    </row>
    <row r="140" spans="1:12" ht="12" customHeight="1">
      <c r="A140" s="40" t="s">
        <v>19</v>
      </c>
      <c r="B140" s="40"/>
      <c r="C140" s="5">
        <v>561662</v>
      </c>
      <c r="D140" s="5">
        <v>14700</v>
      </c>
      <c r="E140" s="5">
        <v>39588</v>
      </c>
      <c r="F140" s="5">
        <v>3330</v>
      </c>
      <c r="G140" s="5">
        <v>2124</v>
      </c>
      <c r="H140" s="31">
        <v>778</v>
      </c>
      <c r="I140" s="5">
        <v>1917</v>
      </c>
      <c r="J140" s="31">
        <v>719</v>
      </c>
      <c r="K140" s="5">
        <v>3667</v>
      </c>
      <c r="L140" s="5">
        <v>1154</v>
      </c>
    </row>
    <row r="141" spans="1:12" ht="12" customHeight="1">
      <c r="A141" s="40" t="s">
        <v>20</v>
      </c>
      <c r="B141" s="40"/>
      <c r="C141" s="5">
        <v>37164</v>
      </c>
      <c r="D141" s="5">
        <v>4340</v>
      </c>
      <c r="E141" s="5">
        <v>6861</v>
      </c>
      <c r="F141" s="5">
        <v>1726</v>
      </c>
      <c r="G141" s="6">
        <v>0</v>
      </c>
      <c r="H141" s="31">
        <v>220</v>
      </c>
      <c r="I141" s="6">
        <v>0</v>
      </c>
      <c r="J141" s="31">
        <v>220</v>
      </c>
      <c r="K141" s="6">
        <v>0</v>
      </c>
      <c r="L141" s="31">
        <v>220</v>
      </c>
    </row>
    <row r="142" spans="1:12" ht="12" customHeight="1">
      <c r="A142" s="41" t="s">
        <v>28</v>
      </c>
      <c r="B142" s="41"/>
      <c r="C142" s="5">
        <v>24200187</v>
      </c>
      <c r="D142" s="5">
        <v>147157</v>
      </c>
      <c r="E142" s="5">
        <v>2131996</v>
      </c>
      <c r="F142" s="5">
        <v>49285</v>
      </c>
      <c r="G142" s="5">
        <v>74765</v>
      </c>
      <c r="H142" s="5">
        <v>8014</v>
      </c>
      <c r="I142" s="5">
        <v>59214</v>
      </c>
      <c r="J142" s="5">
        <v>6872</v>
      </c>
      <c r="K142" s="5">
        <v>145452</v>
      </c>
      <c r="L142" s="5">
        <v>11503</v>
      </c>
    </row>
    <row r="143" spans="1:12" ht="12" customHeight="1">
      <c r="A143" s="40" t="s">
        <v>14</v>
      </c>
      <c r="B143" s="40"/>
      <c r="C143" s="5">
        <v>5554458</v>
      </c>
      <c r="D143" s="5">
        <v>59198</v>
      </c>
      <c r="E143" s="5">
        <v>557164</v>
      </c>
      <c r="F143" s="5">
        <v>19578</v>
      </c>
      <c r="G143" s="5">
        <v>15588</v>
      </c>
      <c r="H143" s="5">
        <v>3135</v>
      </c>
      <c r="I143" s="5">
        <v>11825</v>
      </c>
      <c r="J143" s="5">
        <v>2643</v>
      </c>
      <c r="K143" s="5">
        <v>38508</v>
      </c>
      <c r="L143" s="5">
        <v>5170</v>
      </c>
    </row>
    <row r="144" spans="1:12" ht="12" customHeight="1">
      <c r="A144" s="40" t="s">
        <v>15</v>
      </c>
      <c r="B144" s="40"/>
      <c r="C144" s="5">
        <v>5269311</v>
      </c>
      <c r="D144" s="5">
        <v>55852</v>
      </c>
      <c r="E144" s="5">
        <v>497952</v>
      </c>
      <c r="F144" s="5">
        <v>17802</v>
      </c>
      <c r="G144" s="5">
        <v>13975</v>
      </c>
      <c r="H144" s="5">
        <v>2931</v>
      </c>
      <c r="I144" s="5">
        <v>10340</v>
      </c>
      <c r="J144" s="5">
        <v>2612</v>
      </c>
      <c r="K144" s="5">
        <v>33707</v>
      </c>
      <c r="L144" s="5">
        <v>4848</v>
      </c>
    </row>
    <row r="145" spans="1:12" ht="12" customHeight="1">
      <c r="A145" s="43" t="s">
        <v>16</v>
      </c>
      <c r="B145" s="43"/>
      <c r="C145" s="5">
        <v>3446722</v>
      </c>
      <c r="D145" s="5">
        <v>40707</v>
      </c>
      <c r="E145" s="5">
        <v>324402</v>
      </c>
      <c r="F145" s="5">
        <v>15534</v>
      </c>
      <c r="G145" s="5">
        <v>10031</v>
      </c>
      <c r="H145" s="5">
        <v>2340</v>
      </c>
      <c r="I145" s="5">
        <v>7483</v>
      </c>
      <c r="J145" s="5">
        <v>2237</v>
      </c>
      <c r="K145" s="5">
        <v>24531</v>
      </c>
      <c r="L145" s="5">
        <v>4335</v>
      </c>
    </row>
    <row r="146" spans="1:12" ht="12" customHeight="1">
      <c r="A146" s="40" t="s">
        <v>17</v>
      </c>
      <c r="B146" s="40"/>
      <c r="C146" s="5">
        <v>494239</v>
      </c>
      <c r="D146" s="5">
        <v>14574</v>
      </c>
      <c r="E146" s="5">
        <v>47188</v>
      </c>
      <c r="F146" s="5">
        <v>6324</v>
      </c>
      <c r="G146" s="6">
        <v>862</v>
      </c>
      <c r="H146" s="31">
        <v>603</v>
      </c>
      <c r="I146" s="6">
        <v>643</v>
      </c>
      <c r="J146" s="31">
        <v>516</v>
      </c>
      <c r="K146" s="5">
        <v>2485</v>
      </c>
      <c r="L146" s="31">
        <v>811</v>
      </c>
    </row>
    <row r="147" spans="1:12" ht="12" customHeight="1">
      <c r="A147" s="40" t="s">
        <v>18</v>
      </c>
      <c r="B147" s="40"/>
      <c r="C147" s="5">
        <v>23968</v>
      </c>
      <c r="D147" s="5">
        <v>3488</v>
      </c>
      <c r="E147" s="6">
        <v>756</v>
      </c>
      <c r="F147" s="31">
        <v>435</v>
      </c>
      <c r="G147" s="6">
        <v>0</v>
      </c>
      <c r="H147" s="31">
        <v>220</v>
      </c>
      <c r="I147" s="6">
        <v>0</v>
      </c>
      <c r="J147" s="31">
        <v>220</v>
      </c>
      <c r="K147" s="6">
        <v>0</v>
      </c>
      <c r="L147" s="31">
        <v>220</v>
      </c>
    </row>
    <row r="148" spans="1:12" ht="12" customHeight="1">
      <c r="A148" s="40" t="s">
        <v>19</v>
      </c>
      <c r="B148" s="40"/>
      <c r="C148" s="5">
        <v>1489988</v>
      </c>
      <c r="D148" s="5">
        <v>32184</v>
      </c>
      <c r="E148" s="5">
        <v>133006</v>
      </c>
      <c r="F148" s="5">
        <v>8200</v>
      </c>
      <c r="G148" s="5">
        <v>3488</v>
      </c>
      <c r="H148" s="5">
        <v>1411</v>
      </c>
      <c r="I148" s="5">
        <v>2585</v>
      </c>
      <c r="J148" s="5">
        <v>1400</v>
      </c>
      <c r="K148" s="5">
        <v>7476</v>
      </c>
      <c r="L148" s="5">
        <v>1865</v>
      </c>
    </row>
    <row r="149" spans="1:12" ht="12" customHeight="1">
      <c r="A149" s="40" t="s">
        <v>20</v>
      </c>
      <c r="B149" s="40"/>
      <c r="C149" s="5">
        <v>285147</v>
      </c>
      <c r="D149" s="5">
        <v>13926</v>
      </c>
      <c r="E149" s="5">
        <v>59212</v>
      </c>
      <c r="F149" s="5">
        <v>7000</v>
      </c>
      <c r="G149" s="5">
        <v>1613</v>
      </c>
      <c r="H149" s="31">
        <v>948</v>
      </c>
      <c r="I149" s="5">
        <v>1485</v>
      </c>
      <c r="J149" s="31">
        <v>940</v>
      </c>
      <c r="K149" s="5">
        <v>4801</v>
      </c>
      <c r="L149" s="5">
        <v>1897</v>
      </c>
    </row>
    <row r="150" spans="1:12" ht="12" customHeight="1">
      <c r="A150" s="40" t="s">
        <v>21</v>
      </c>
      <c r="B150" s="40"/>
      <c r="C150" s="5">
        <v>14576169</v>
      </c>
      <c r="D150" s="5">
        <v>92255</v>
      </c>
      <c r="E150" s="5">
        <v>1308125</v>
      </c>
      <c r="F150" s="5">
        <v>30692</v>
      </c>
      <c r="G150" s="5">
        <v>51303</v>
      </c>
      <c r="H150" s="5">
        <v>5565</v>
      </c>
      <c r="I150" s="5">
        <v>41187</v>
      </c>
      <c r="J150" s="5">
        <v>4767</v>
      </c>
      <c r="K150" s="5">
        <v>92393</v>
      </c>
      <c r="L150" s="5">
        <v>7175</v>
      </c>
    </row>
    <row r="151" spans="1:12" ht="12" customHeight="1">
      <c r="A151" s="40" t="s">
        <v>15</v>
      </c>
      <c r="B151" s="40"/>
      <c r="C151" s="5">
        <v>12588029</v>
      </c>
      <c r="D151" s="5">
        <v>83595</v>
      </c>
      <c r="E151" s="5">
        <v>995644</v>
      </c>
      <c r="F151" s="5">
        <v>24597</v>
      </c>
      <c r="G151" s="5">
        <v>39181</v>
      </c>
      <c r="H151" s="5">
        <v>3853</v>
      </c>
      <c r="I151" s="5">
        <v>32397</v>
      </c>
      <c r="J151" s="5">
        <v>3669</v>
      </c>
      <c r="K151" s="5">
        <v>70831</v>
      </c>
      <c r="L151" s="5">
        <v>5627</v>
      </c>
    </row>
    <row r="152" spans="1:12" ht="12" customHeight="1">
      <c r="A152" s="42" t="s">
        <v>16</v>
      </c>
      <c r="B152" s="42"/>
      <c r="C152" s="5">
        <v>9025631</v>
      </c>
      <c r="D152" s="5">
        <v>68606</v>
      </c>
      <c r="E152" s="5">
        <v>764249</v>
      </c>
      <c r="F152" s="5">
        <v>22633</v>
      </c>
      <c r="G152" s="5">
        <v>30918</v>
      </c>
      <c r="H152" s="5">
        <v>3405</v>
      </c>
      <c r="I152" s="5">
        <v>25734</v>
      </c>
      <c r="J152" s="5">
        <v>3006</v>
      </c>
      <c r="K152" s="5">
        <v>55499</v>
      </c>
      <c r="L152" s="5">
        <v>4899</v>
      </c>
    </row>
    <row r="153" spans="1:12" ht="12" customHeight="1">
      <c r="A153" s="40" t="s">
        <v>17</v>
      </c>
      <c r="B153" s="40"/>
      <c r="C153" s="5">
        <v>1881952</v>
      </c>
      <c r="D153" s="5">
        <v>29378</v>
      </c>
      <c r="E153" s="5">
        <v>149297</v>
      </c>
      <c r="F153" s="5">
        <v>8374</v>
      </c>
      <c r="G153" s="5">
        <v>6528</v>
      </c>
      <c r="H153" s="5">
        <v>1509</v>
      </c>
      <c r="I153" s="5">
        <v>4930</v>
      </c>
      <c r="J153" s="5">
        <v>1354</v>
      </c>
      <c r="K153" s="5">
        <v>9979</v>
      </c>
      <c r="L153" s="5">
        <v>1984</v>
      </c>
    </row>
    <row r="154" spans="1:12" ht="12" customHeight="1">
      <c r="A154" s="40" t="s">
        <v>18</v>
      </c>
      <c r="B154" s="40"/>
      <c r="C154" s="5">
        <v>539481</v>
      </c>
      <c r="D154" s="5">
        <v>12019</v>
      </c>
      <c r="E154" s="5">
        <v>36682</v>
      </c>
      <c r="F154" s="5">
        <v>3526</v>
      </c>
      <c r="G154" s="6">
        <v>979</v>
      </c>
      <c r="H154" s="31">
        <v>658</v>
      </c>
      <c r="I154" s="6">
        <v>862</v>
      </c>
      <c r="J154" s="31">
        <v>648</v>
      </c>
      <c r="K154" s="5">
        <v>2331</v>
      </c>
      <c r="L154" s="31">
        <v>948</v>
      </c>
    </row>
    <row r="155" spans="1:12" ht="12" customHeight="1">
      <c r="A155" s="40" t="s">
        <v>19</v>
      </c>
      <c r="B155" s="40"/>
      <c r="C155" s="5">
        <v>1777961</v>
      </c>
      <c r="D155" s="5">
        <v>31014</v>
      </c>
      <c r="E155" s="5">
        <v>75360</v>
      </c>
      <c r="F155" s="5">
        <v>6506</v>
      </c>
      <c r="G155" s="5">
        <v>1679</v>
      </c>
      <c r="H155" s="5">
        <v>1058</v>
      </c>
      <c r="I155" s="5">
        <v>1333</v>
      </c>
      <c r="J155" s="31">
        <v>992</v>
      </c>
      <c r="K155" s="5">
        <v>4236</v>
      </c>
      <c r="L155" s="5">
        <v>1480</v>
      </c>
    </row>
    <row r="156" spans="1:12" ht="12" customHeight="1">
      <c r="A156" s="40" t="s">
        <v>20</v>
      </c>
      <c r="B156" s="40"/>
      <c r="C156" s="5">
        <v>1988140</v>
      </c>
      <c r="D156" s="5">
        <v>34952</v>
      </c>
      <c r="E156" s="5">
        <v>312481</v>
      </c>
      <c r="F156" s="5">
        <v>15469</v>
      </c>
      <c r="G156" s="5">
        <v>12122</v>
      </c>
      <c r="H156" s="5">
        <v>3384</v>
      </c>
      <c r="I156" s="5">
        <v>8790</v>
      </c>
      <c r="J156" s="5">
        <v>2330</v>
      </c>
      <c r="K156" s="5">
        <v>21562</v>
      </c>
      <c r="L156" s="5">
        <v>4531</v>
      </c>
    </row>
    <row r="157" spans="1:12" ht="12" customHeight="1">
      <c r="A157" s="40" t="s">
        <v>22</v>
      </c>
      <c r="B157" s="40"/>
      <c r="C157" s="5">
        <v>4069560</v>
      </c>
      <c r="D157" s="5">
        <v>37019</v>
      </c>
      <c r="E157" s="5">
        <v>266707</v>
      </c>
      <c r="F157" s="5">
        <v>9480</v>
      </c>
      <c r="G157" s="5">
        <v>7874</v>
      </c>
      <c r="H157" s="5">
        <v>1785</v>
      </c>
      <c r="I157" s="5">
        <v>6202</v>
      </c>
      <c r="J157" s="5">
        <v>1600</v>
      </c>
      <c r="K157" s="5">
        <v>14551</v>
      </c>
      <c r="L157" s="5">
        <v>2600</v>
      </c>
    </row>
    <row r="158" spans="1:12" ht="12" customHeight="1">
      <c r="A158" s="40" t="s">
        <v>15</v>
      </c>
      <c r="B158" s="40"/>
      <c r="C158" s="5">
        <v>4043353</v>
      </c>
      <c r="D158" s="5">
        <v>37404</v>
      </c>
      <c r="E158" s="5">
        <v>261330</v>
      </c>
      <c r="F158" s="5">
        <v>9635</v>
      </c>
      <c r="G158" s="5">
        <v>7316</v>
      </c>
      <c r="H158" s="5">
        <v>1684</v>
      </c>
      <c r="I158" s="5">
        <v>5644</v>
      </c>
      <c r="J158" s="5">
        <v>1505</v>
      </c>
      <c r="K158" s="5">
        <v>13874</v>
      </c>
      <c r="L158" s="5">
        <v>2496</v>
      </c>
    </row>
    <row r="159" spans="1:12" ht="12" customHeight="1">
      <c r="A159" s="40" t="s">
        <v>16</v>
      </c>
      <c r="B159" s="40"/>
      <c r="C159" s="5">
        <v>1203936</v>
      </c>
      <c r="D159" s="5">
        <v>16986</v>
      </c>
      <c r="E159" s="5">
        <v>74222</v>
      </c>
      <c r="F159" s="5">
        <v>4749</v>
      </c>
      <c r="G159" s="5">
        <v>2447</v>
      </c>
      <c r="H159" s="31">
        <v>682</v>
      </c>
      <c r="I159" s="5">
        <v>2341</v>
      </c>
      <c r="J159" s="31">
        <v>758</v>
      </c>
      <c r="K159" s="5">
        <v>4662</v>
      </c>
      <c r="L159" s="5">
        <v>1199</v>
      </c>
    </row>
    <row r="160" spans="1:12" ht="12" customHeight="1">
      <c r="A160" s="40" t="s">
        <v>17</v>
      </c>
      <c r="B160" s="40"/>
      <c r="C160" s="5">
        <v>1436887</v>
      </c>
      <c r="D160" s="5">
        <v>19745</v>
      </c>
      <c r="E160" s="5">
        <v>74363</v>
      </c>
      <c r="F160" s="5">
        <v>4286</v>
      </c>
      <c r="G160" s="5">
        <v>1624</v>
      </c>
      <c r="H160" s="31">
        <v>648</v>
      </c>
      <c r="I160" s="6">
        <v>845</v>
      </c>
      <c r="J160" s="31">
        <v>416</v>
      </c>
      <c r="K160" s="5">
        <v>4752</v>
      </c>
      <c r="L160" s="5">
        <v>1425</v>
      </c>
    </row>
    <row r="161" spans="1:22" ht="12" customHeight="1">
      <c r="A161" s="40" t="s">
        <v>18</v>
      </c>
      <c r="B161" s="40"/>
      <c r="C161" s="5">
        <v>3957582</v>
      </c>
      <c r="D161" s="5">
        <v>36912</v>
      </c>
      <c r="E161" s="5">
        <v>254333</v>
      </c>
      <c r="F161" s="5">
        <v>9032</v>
      </c>
      <c r="G161" s="5">
        <v>6655</v>
      </c>
      <c r="H161" s="5">
        <v>1532</v>
      </c>
      <c r="I161" s="5">
        <v>4983</v>
      </c>
      <c r="J161" s="5">
        <v>1344</v>
      </c>
      <c r="K161" s="5">
        <v>12849</v>
      </c>
      <c r="L161" s="5">
        <v>2269</v>
      </c>
    </row>
    <row r="162" spans="1:22" ht="12" customHeight="1">
      <c r="A162" s="40" t="s">
        <v>19</v>
      </c>
      <c r="B162" s="40"/>
      <c r="C162" s="5">
        <v>435009</v>
      </c>
      <c r="D162" s="5">
        <v>11975</v>
      </c>
      <c r="E162" s="5">
        <v>31692</v>
      </c>
      <c r="F162" s="5">
        <v>4186</v>
      </c>
      <c r="G162" s="6">
        <v>950</v>
      </c>
      <c r="H162" s="31">
        <v>522</v>
      </c>
      <c r="I162" s="6">
        <v>741</v>
      </c>
      <c r="J162" s="31">
        <v>422</v>
      </c>
      <c r="K162" s="5">
        <v>1709</v>
      </c>
      <c r="L162" s="31">
        <v>721</v>
      </c>
    </row>
    <row r="163" spans="1:22" ht="12" customHeight="1">
      <c r="A163" s="40" t="s">
        <v>20</v>
      </c>
      <c r="B163" s="40"/>
      <c r="C163" s="5">
        <v>26207</v>
      </c>
      <c r="D163" s="5">
        <v>3406</v>
      </c>
      <c r="E163" s="5">
        <v>5377</v>
      </c>
      <c r="F163" s="5">
        <v>1647</v>
      </c>
      <c r="G163" s="6">
        <v>558</v>
      </c>
      <c r="H163" s="31">
        <v>467</v>
      </c>
      <c r="I163" s="6">
        <v>558</v>
      </c>
      <c r="J163" s="31">
        <v>467</v>
      </c>
      <c r="K163" s="6">
        <v>677</v>
      </c>
      <c r="L163" s="31">
        <v>491</v>
      </c>
    </row>
    <row r="164" spans="1:22" ht="12" customHeight="1">
      <c r="A164" s="41" t="s">
        <v>29</v>
      </c>
      <c r="B164" s="41"/>
      <c r="C164" s="5">
        <v>41700208</v>
      </c>
      <c r="D164" s="5">
        <v>166871</v>
      </c>
      <c r="E164" s="5">
        <v>3376112</v>
      </c>
      <c r="F164" s="5">
        <v>50154</v>
      </c>
      <c r="G164" s="5">
        <v>140878</v>
      </c>
      <c r="H164" s="5">
        <v>11061</v>
      </c>
      <c r="I164" s="5">
        <v>114965</v>
      </c>
      <c r="J164" s="5">
        <v>10242</v>
      </c>
      <c r="K164" s="5">
        <v>263047</v>
      </c>
      <c r="L164" s="5">
        <v>17167</v>
      </c>
    </row>
    <row r="165" spans="1:22" ht="12" customHeight="1">
      <c r="A165" s="40" t="s">
        <v>14</v>
      </c>
      <c r="B165" s="40"/>
      <c r="C165" s="5">
        <v>8996924</v>
      </c>
      <c r="D165" s="5">
        <v>67440</v>
      </c>
      <c r="E165" s="5">
        <v>783319</v>
      </c>
      <c r="F165" s="5">
        <v>22113</v>
      </c>
      <c r="G165" s="5">
        <v>28613</v>
      </c>
      <c r="H165" s="5">
        <v>4314</v>
      </c>
      <c r="I165" s="5">
        <v>23770</v>
      </c>
      <c r="J165" s="5">
        <v>3869</v>
      </c>
      <c r="K165" s="5">
        <v>59484</v>
      </c>
      <c r="L165" s="5">
        <v>6430</v>
      </c>
    </row>
    <row r="166" spans="1:22" ht="12" customHeight="1">
      <c r="A166" s="40" t="s">
        <v>15</v>
      </c>
      <c r="B166" s="40"/>
      <c r="C166" s="5">
        <v>8665360</v>
      </c>
      <c r="D166" s="5">
        <v>67285</v>
      </c>
      <c r="E166" s="5">
        <v>717729</v>
      </c>
      <c r="F166" s="5">
        <v>20060</v>
      </c>
      <c r="G166" s="5">
        <v>25145</v>
      </c>
      <c r="H166" s="5">
        <v>4248</v>
      </c>
      <c r="I166" s="5">
        <v>21745</v>
      </c>
      <c r="J166" s="5">
        <v>3813</v>
      </c>
      <c r="K166" s="5">
        <v>54590</v>
      </c>
      <c r="L166" s="5">
        <v>5941</v>
      </c>
      <c r="T166" s="36" t="s">
        <v>895</v>
      </c>
    </row>
    <row r="167" spans="1:22" ht="12" customHeight="1">
      <c r="A167" s="40" t="s">
        <v>16</v>
      </c>
      <c r="B167" s="40"/>
      <c r="C167" s="5">
        <v>6509255</v>
      </c>
      <c r="D167" s="5">
        <v>57212</v>
      </c>
      <c r="E167" s="5">
        <v>519545</v>
      </c>
      <c r="F167" s="5">
        <v>17948</v>
      </c>
      <c r="G167" s="5">
        <v>17977</v>
      </c>
      <c r="H167" s="5">
        <v>3448</v>
      </c>
      <c r="I167" s="5">
        <v>15865</v>
      </c>
      <c r="J167" s="5">
        <v>2924</v>
      </c>
      <c r="K167" s="5">
        <v>40469</v>
      </c>
      <c r="L167" s="5">
        <v>5512</v>
      </c>
    </row>
    <row r="168" spans="1:22" ht="12" customHeight="1">
      <c r="A168" s="40" t="s">
        <v>17</v>
      </c>
      <c r="B168" s="40"/>
      <c r="C168" s="5">
        <v>842698</v>
      </c>
      <c r="D168" s="5">
        <v>19912</v>
      </c>
      <c r="E168" s="5">
        <v>75527</v>
      </c>
      <c r="F168" s="5">
        <v>7536</v>
      </c>
      <c r="G168" s="5">
        <v>2038</v>
      </c>
      <c r="H168" s="31">
        <v>792</v>
      </c>
      <c r="I168" s="5">
        <v>1443</v>
      </c>
      <c r="J168" s="31">
        <v>662</v>
      </c>
      <c r="K168" s="5">
        <v>5471</v>
      </c>
      <c r="L168" s="5">
        <v>1656</v>
      </c>
    </row>
    <row r="169" spans="1:22" ht="12" customHeight="1">
      <c r="A169" s="40" t="s">
        <v>18</v>
      </c>
      <c r="B169" s="40"/>
      <c r="C169" s="5">
        <v>33501</v>
      </c>
      <c r="D169" s="5">
        <v>4691</v>
      </c>
      <c r="E169" s="5">
        <v>1897</v>
      </c>
      <c r="F169" s="5">
        <v>1003</v>
      </c>
      <c r="G169" s="6">
        <v>0</v>
      </c>
      <c r="H169" s="31">
        <v>220</v>
      </c>
      <c r="I169" s="6">
        <v>0</v>
      </c>
      <c r="J169" s="31">
        <v>220</v>
      </c>
      <c r="K169" s="6">
        <v>265</v>
      </c>
      <c r="L169" s="31">
        <v>451</v>
      </c>
    </row>
    <row r="170" spans="1:22" ht="12" customHeight="1">
      <c r="A170" s="40" t="s">
        <v>19</v>
      </c>
      <c r="B170" s="40"/>
      <c r="C170" s="5">
        <v>1511464</v>
      </c>
      <c r="D170" s="5">
        <v>29397</v>
      </c>
      <c r="E170" s="5">
        <v>121460</v>
      </c>
      <c r="F170" s="5">
        <v>8965</v>
      </c>
      <c r="G170" s="5">
        <v>5146</v>
      </c>
      <c r="H170" s="5">
        <v>2266</v>
      </c>
      <c r="I170" s="5">
        <v>4717</v>
      </c>
      <c r="J170" s="5">
        <v>2272</v>
      </c>
      <c r="K170" s="5">
        <v>8456</v>
      </c>
      <c r="L170" s="5">
        <v>2426</v>
      </c>
      <c r="Q170" s="21" t="s">
        <v>87</v>
      </c>
    </row>
    <row r="171" spans="1:22" ht="12" customHeight="1">
      <c r="A171" s="40" t="s">
        <v>20</v>
      </c>
      <c r="B171" s="40"/>
      <c r="C171" s="5">
        <v>331564</v>
      </c>
      <c r="D171" s="5">
        <v>11850</v>
      </c>
      <c r="E171" s="5">
        <v>65590</v>
      </c>
      <c r="F171" s="5">
        <v>6568</v>
      </c>
      <c r="G171" s="5">
        <v>3468</v>
      </c>
      <c r="H171" s="5">
        <v>1879</v>
      </c>
      <c r="I171" s="5">
        <v>2025</v>
      </c>
      <c r="J171" s="5">
        <v>1315</v>
      </c>
      <c r="K171" s="5">
        <v>4894</v>
      </c>
      <c r="L171" s="5">
        <v>1980</v>
      </c>
      <c r="T171" s="28"/>
      <c r="U171" s="28" t="s">
        <v>77</v>
      </c>
      <c r="V171" s="30" t="s">
        <v>88</v>
      </c>
    </row>
    <row r="172" spans="1:22" ht="12" customHeight="1">
      <c r="A172" s="40" t="s">
        <v>21</v>
      </c>
      <c r="B172" s="40"/>
      <c r="C172" s="5">
        <v>25916179</v>
      </c>
      <c r="D172" s="5">
        <v>107866</v>
      </c>
      <c r="E172" s="5">
        <v>2147540</v>
      </c>
      <c r="F172" s="5">
        <v>36168</v>
      </c>
      <c r="G172" s="5">
        <v>100976</v>
      </c>
      <c r="H172" s="5">
        <v>7621</v>
      </c>
      <c r="I172" s="5">
        <v>83147</v>
      </c>
      <c r="J172" s="5">
        <v>7308</v>
      </c>
      <c r="K172" s="5">
        <v>177747</v>
      </c>
      <c r="L172" s="5">
        <v>11907</v>
      </c>
      <c r="Q172" s="21" t="s">
        <v>78</v>
      </c>
      <c r="T172" s="15">
        <f>V172/U172</f>
        <v>0.80911180805858518</v>
      </c>
      <c r="U172" s="27">
        <f>G194</f>
        <v>384534</v>
      </c>
      <c r="V172" s="27">
        <f>G196</f>
        <v>311131</v>
      </c>
    </row>
    <row r="173" spans="1:22" ht="12" customHeight="1">
      <c r="A173" s="40" t="s">
        <v>15</v>
      </c>
      <c r="B173" s="40"/>
      <c r="C173" s="5">
        <v>23381120</v>
      </c>
      <c r="D173" s="5">
        <v>105381</v>
      </c>
      <c r="E173" s="5">
        <v>1776277</v>
      </c>
      <c r="F173" s="5">
        <v>29388</v>
      </c>
      <c r="G173" s="5">
        <v>88929</v>
      </c>
      <c r="H173" s="5">
        <v>7219</v>
      </c>
      <c r="I173" s="5">
        <v>74758</v>
      </c>
      <c r="J173" s="5">
        <v>6895</v>
      </c>
      <c r="K173" s="5">
        <v>154507</v>
      </c>
      <c r="L173" s="5">
        <v>9976</v>
      </c>
      <c r="Q173" s="21" t="s">
        <v>81</v>
      </c>
      <c r="T173" s="15">
        <f>V173/U173</f>
        <v>0.73199572175566474</v>
      </c>
      <c r="U173" s="27">
        <f>G172</f>
        <v>100976</v>
      </c>
      <c r="V173" s="27">
        <f>G174</f>
        <v>73914</v>
      </c>
    </row>
    <row r="174" spans="1:22" ht="12" customHeight="1">
      <c r="A174" s="42" t="s">
        <v>16</v>
      </c>
      <c r="B174" s="42"/>
      <c r="C174" s="5">
        <v>18288747</v>
      </c>
      <c r="D174" s="5">
        <v>96797</v>
      </c>
      <c r="E174" s="5">
        <v>1425659</v>
      </c>
      <c r="F174" s="5">
        <v>28144</v>
      </c>
      <c r="G174" s="5">
        <v>73914</v>
      </c>
      <c r="H174" s="5">
        <v>7182</v>
      </c>
      <c r="I174" s="5">
        <v>62439</v>
      </c>
      <c r="J174" s="5">
        <v>6565</v>
      </c>
      <c r="K174" s="5">
        <v>127378</v>
      </c>
      <c r="L174" s="5">
        <v>9497</v>
      </c>
      <c r="Q174" s="29" t="s">
        <v>82</v>
      </c>
      <c r="T174" s="15">
        <f>V174/U174</f>
        <v>0.57196766851864245</v>
      </c>
      <c r="U174" s="27">
        <f>SUM(G150+G128)</f>
        <v>119512</v>
      </c>
      <c r="V174" s="27">
        <f>SUM(G152+G130)</f>
        <v>68357</v>
      </c>
    </row>
    <row r="175" spans="1:22" ht="12" customHeight="1">
      <c r="A175" s="40" t="s">
        <v>17</v>
      </c>
      <c r="B175" s="40"/>
      <c r="C175" s="5">
        <v>3171556</v>
      </c>
      <c r="D175" s="5">
        <v>39039</v>
      </c>
      <c r="E175" s="5">
        <v>239855</v>
      </c>
      <c r="F175" s="5">
        <v>11242</v>
      </c>
      <c r="G175" s="5">
        <v>11512</v>
      </c>
      <c r="H175" s="5">
        <v>2282</v>
      </c>
      <c r="I175" s="5">
        <v>9145</v>
      </c>
      <c r="J175" s="5">
        <v>2004</v>
      </c>
      <c r="K175" s="5">
        <v>19946</v>
      </c>
      <c r="L175" s="5">
        <v>2866</v>
      </c>
      <c r="Q175" s="21" t="s">
        <v>79</v>
      </c>
      <c r="T175" s="15">
        <f>V175/U175</f>
        <v>0.38357118668666246</v>
      </c>
      <c r="U175" s="8">
        <f>SUM(G106+G84+G62)</f>
        <v>103355</v>
      </c>
      <c r="V175" s="8">
        <f>SUM(G108+G86+G64)</f>
        <v>39644</v>
      </c>
    </row>
    <row r="176" spans="1:22" ht="12" customHeight="1">
      <c r="A176" s="40" t="s">
        <v>18</v>
      </c>
      <c r="B176" s="40"/>
      <c r="C176" s="5">
        <v>756604</v>
      </c>
      <c r="D176" s="5">
        <v>13974</v>
      </c>
      <c r="E176" s="5">
        <v>51593</v>
      </c>
      <c r="F176" s="5">
        <v>4372</v>
      </c>
      <c r="G176" s="5">
        <v>1530</v>
      </c>
      <c r="H176" s="31">
        <v>843</v>
      </c>
      <c r="I176" s="5">
        <v>1239</v>
      </c>
      <c r="J176" s="31">
        <v>709</v>
      </c>
      <c r="K176" s="5">
        <v>2393</v>
      </c>
      <c r="L176" s="31">
        <v>985</v>
      </c>
      <c r="Q176" s="21" t="s">
        <v>80</v>
      </c>
      <c r="T176" s="32">
        <f>V176/U176</f>
        <v>0.2290357647570388</v>
      </c>
      <c r="U176" s="8">
        <f>SUM(G18+G40)</f>
        <v>91990</v>
      </c>
      <c r="V176" s="8">
        <f>SUM(G20+G35)</f>
        <v>21069</v>
      </c>
    </row>
    <row r="177" spans="1:22" ht="12" customHeight="1">
      <c r="A177" s="40" t="s">
        <v>19</v>
      </c>
      <c r="B177" s="40"/>
      <c r="C177" s="5">
        <v>2157948</v>
      </c>
      <c r="D177" s="5">
        <v>35058</v>
      </c>
      <c r="E177" s="5">
        <v>99620</v>
      </c>
      <c r="F177" s="5">
        <v>6622</v>
      </c>
      <c r="G177" s="5">
        <v>3781</v>
      </c>
      <c r="H177" s="5">
        <v>1503</v>
      </c>
      <c r="I177" s="5">
        <v>3468</v>
      </c>
      <c r="J177" s="5">
        <v>1477</v>
      </c>
      <c r="K177" s="5">
        <v>6690</v>
      </c>
      <c r="L177" s="5">
        <v>1891</v>
      </c>
    </row>
    <row r="178" spans="1:22" ht="12" customHeight="1">
      <c r="A178" s="40" t="s">
        <v>20</v>
      </c>
      <c r="B178" s="40"/>
      <c r="C178" s="5">
        <v>2535059</v>
      </c>
      <c r="D178" s="5">
        <v>37183</v>
      </c>
      <c r="E178" s="5">
        <v>371263</v>
      </c>
      <c r="F178" s="5">
        <v>15772</v>
      </c>
      <c r="G178" s="5">
        <v>12047</v>
      </c>
      <c r="H178" s="5">
        <v>3875</v>
      </c>
      <c r="I178" s="5">
        <v>8389</v>
      </c>
      <c r="J178" s="5">
        <v>2241</v>
      </c>
      <c r="K178" s="5">
        <v>23240</v>
      </c>
      <c r="L178" s="5">
        <v>5410</v>
      </c>
      <c r="Q178" s="21"/>
      <c r="T178" s="26"/>
      <c r="U178" s="8"/>
      <c r="V178" s="8"/>
    </row>
    <row r="179" spans="1:22" ht="12" customHeight="1">
      <c r="A179" s="40" t="s">
        <v>22</v>
      </c>
      <c r="B179" s="40"/>
      <c r="C179" s="5">
        <v>6787105</v>
      </c>
      <c r="D179" s="5">
        <v>44390</v>
      </c>
      <c r="E179" s="5">
        <v>445253</v>
      </c>
      <c r="F179" s="5">
        <v>10519</v>
      </c>
      <c r="G179" s="5">
        <v>11289</v>
      </c>
      <c r="H179" s="5">
        <v>1750</v>
      </c>
      <c r="I179" s="5">
        <v>8048</v>
      </c>
      <c r="J179" s="5">
        <v>1693</v>
      </c>
      <c r="K179" s="5">
        <v>25816</v>
      </c>
      <c r="L179" s="5">
        <v>2963</v>
      </c>
    </row>
    <row r="180" spans="1:22" ht="12" customHeight="1">
      <c r="A180" s="40" t="s">
        <v>15</v>
      </c>
      <c r="B180" s="40"/>
      <c r="C180" s="5">
        <v>6746813</v>
      </c>
      <c r="D180" s="5">
        <v>44246</v>
      </c>
      <c r="E180" s="5">
        <v>439957</v>
      </c>
      <c r="F180" s="5">
        <v>10692</v>
      </c>
      <c r="G180" s="5">
        <v>11140</v>
      </c>
      <c r="H180" s="5">
        <v>1740</v>
      </c>
      <c r="I180" s="5">
        <v>7982</v>
      </c>
      <c r="J180" s="5">
        <v>1704</v>
      </c>
      <c r="K180" s="5">
        <v>25526</v>
      </c>
      <c r="L180" s="5">
        <v>2915</v>
      </c>
    </row>
    <row r="181" spans="1:22" ht="12" customHeight="1">
      <c r="A181" s="40" t="s">
        <v>16</v>
      </c>
      <c r="B181" s="40"/>
      <c r="C181" s="5">
        <v>2384357</v>
      </c>
      <c r="D181" s="5">
        <v>27750</v>
      </c>
      <c r="E181" s="5">
        <v>147307</v>
      </c>
      <c r="F181" s="5">
        <v>5956</v>
      </c>
      <c r="G181" s="5">
        <v>4634</v>
      </c>
      <c r="H181" s="31">
        <v>923</v>
      </c>
      <c r="I181" s="5">
        <v>3480</v>
      </c>
      <c r="J181" s="31">
        <v>808</v>
      </c>
      <c r="K181" s="5">
        <v>9763</v>
      </c>
      <c r="L181" s="5">
        <v>1428</v>
      </c>
    </row>
    <row r="182" spans="1:22" ht="12" customHeight="1">
      <c r="A182" s="40" t="s">
        <v>17</v>
      </c>
      <c r="B182" s="40"/>
      <c r="C182" s="5">
        <v>2344789</v>
      </c>
      <c r="D182" s="5">
        <v>27407</v>
      </c>
      <c r="E182" s="5">
        <v>130296</v>
      </c>
      <c r="F182" s="5">
        <v>5198</v>
      </c>
      <c r="G182" s="5">
        <v>3920</v>
      </c>
      <c r="H182" s="5">
        <v>1171</v>
      </c>
      <c r="I182" s="5">
        <v>2965</v>
      </c>
      <c r="J182" s="31">
        <v>980</v>
      </c>
      <c r="K182" s="5">
        <v>9580</v>
      </c>
      <c r="L182" s="5">
        <v>1865</v>
      </c>
    </row>
    <row r="183" spans="1:22" ht="12" customHeight="1">
      <c r="A183" s="40" t="s">
        <v>18</v>
      </c>
      <c r="B183" s="40"/>
      <c r="C183" s="5">
        <v>6565212</v>
      </c>
      <c r="D183" s="5">
        <v>44402</v>
      </c>
      <c r="E183" s="5">
        <v>427871</v>
      </c>
      <c r="F183" s="5">
        <v>10821</v>
      </c>
      <c r="G183" s="5">
        <v>10944</v>
      </c>
      <c r="H183" s="5">
        <v>1707</v>
      </c>
      <c r="I183" s="5">
        <v>7793</v>
      </c>
      <c r="J183" s="5">
        <v>1676</v>
      </c>
      <c r="K183" s="5">
        <v>24860</v>
      </c>
      <c r="L183" s="5">
        <v>2866</v>
      </c>
    </row>
    <row r="184" spans="1:22" ht="12" customHeight="1">
      <c r="A184" s="40" t="s">
        <v>19</v>
      </c>
      <c r="B184" s="40"/>
      <c r="C184" s="5">
        <v>633994</v>
      </c>
      <c r="D184" s="5">
        <v>14521</v>
      </c>
      <c r="E184" s="5">
        <v>43985</v>
      </c>
      <c r="F184" s="5">
        <v>4232</v>
      </c>
      <c r="G184" s="6">
        <v>786</v>
      </c>
      <c r="H184" s="31">
        <v>417</v>
      </c>
      <c r="I184" s="6">
        <v>570</v>
      </c>
      <c r="J184" s="31">
        <v>371</v>
      </c>
      <c r="K184" s="5">
        <v>1642</v>
      </c>
      <c r="L184" s="31">
        <v>606</v>
      </c>
    </row>
    <row r="185" spans="1:22" ht="12" customHeight="1">
      <c r="A185" s="40" t="s">
        <v>20</v>
      </c>
      <c r="B185" s="40"/>
      <c r="C185" s="5">
        <v>40292</v>
      </c>
      <c r="D185" s="5">
        <v>4474</v>
      </c>
      <c r="E185" s="5">
        <v>5296</v>
      </c>
      <c r="F185" s="5">
        <v>1691</v>
      </c>
      <c r="G185" s="6">
        <v>149</v>
      </c>
      <c r="H185" s="31">
        <v>169</v>
      </c>
      <c r="I185" s="6">
        <v>66</v>
      </c>
      <c r="J185" s="31">
        <v>107</v>
      </c>
      <c r="K185" s="6">
        <v>290</v>
      </c>
      <c r="L185" s="31">
        <v>274</v>
      </c>
    </row>
    <row r="186" spans="1:22" ht="12" customHeight="1">
      <c r="A186" s="41" t="s">
        <v>30</v>
      </c>
      <c r="B186" s="41"/>
      <c r="C186" s="5">
        <v>120971636</v>
      </c>
      <c r="D186" s="5">
        <v>329942</v>
      </c>
      <c r="E186" s="5">
        <v>9502544</v>
      </c>
      <c r="F186" s="5">
        <v>76742</v>
      </c>
      <c r="G186" s="5">
        <v>544653</v>
      </c>
      <c r="H186" s="5">
        <v>15905</v>
      </c>
      <c r="I186" s="5">
        <v>406256</v>
      </c>
      <c r="J186" s="5">
        <v>13079</v>
      </c>
      <c r="K186" s="5">
        <v>933934</v>
      </c>
      <c r="L186" s="5">
        <v>20431</v>
      </c>
    </row>
    <row r="187" spans="1:22" ht="12" customHeight="1">
      <c r="A187" s="40" t="s">
        <v>14</v>
      </c>
      <c r="B187" s="40"/>
      <c r="C187" s="5">
        <v>21251735</v>
      </c>
      <c r="D187" s="5">
        <v>119105</v>
      </c>
      <c r="E187" s="5">
        <v>1819261</v>
      </c>
      <c r="F187" s="5">
        <v>29656</v>
      </c>
      <c r="G187" s="5">
        <v>103899</v>
      </c>
      <c r="H187" s="5">
        <v>6719</v>
      </c>
      <c r="I187" s="5">
        <v>71781</v>
      </c>
      <c r="J187" s="5">
        <v>4933</v>
      </c>
      <c r="K187" s="5">
        <v>187497</v>
      </c>
      <c r="L187" s="5">
        <v>8220</v>
      </c>
    </row>
    <row r="188" spans="1:22" ht="12" customHeight="1">
      <c r="A188" s="40" t="s">
        <v>15</v>
      </c>
      <c r="B188" s="40"/>
      <c r="C188" s="5">
        <v>20854104</v>
      </c>
      <c r="D188" s="5">
        <v>117182</v>
      </c>
      <c r="E188" s="5">
        <v>1752394</v>
      </c>
      <c r="F188" s="5">
        <v>28559</v>
      </c>
      <c r="G188" s="5">
        <v>101497</v>
      </c>
      <c r="H188" s="5">
        <v>6865</v>
      </c>
      <c r="I188" s="5">
        <v>69706</v>
      </c>
      <c r="J188" s="5">
        <v>5081</v>
      </c>
      <c r="K188" s="5">
        <v>181478</v>
      </c>
      <c r="L188" s="5">
        <v>8305</v>
      </c>
    </row>
    <row r="189" spans="1:22" ht="12" customHeight="1">
      <c r="A189" s="40" t="s">
        <v>16</v>
      </c>
      <c r="B189" s="40"/>
      <c r="C189" s="5">
        <v>17768070</v>
      </c>
      <c r="D189" s="5">
        <v>103959</v>
      </c>
      <c r="E189" s="5">
        <v>1455401</v>
      </c>
      <c r="F189" s="5">
        <v>26359</v>
      </c>
      <c r="G189" s="5">
        <v>84963</v>
      </c>
      <c r="H189" s="5">
        <v>6005</v>
      </c>
      <c r="I189" s="5">
        <v>60112</v>
      </c>
      <c r="J189" s="5">
        <v>4371</v>
      </c>
      <c r="K189" s="5">
        <v>155804</v>
      </c>
      <c r="L189" s="5">
        <v>7604</v>
      </c>
    </row>
    <row r="190" spans="1:22" ht="12" customHeight="1">
      <c r="A190" s="40" t="s">
        <v>17</v>
      </c>
      <c r="B190" s="40"/>
      <c r="C190" s="5">
        <v>2004762</v>
      </c>
      <c r="D190" s="5">
        <v>29083</v>
      </c>
      <c r="E190" s="5">
        <v>190982</v>
      </c>
      <c r="F190" s="5">
        <v>9904</v>
      </c>
      <c r="G190" s="5">
        <v>12417</v>
      </c>
      <c r="H190" s="5">
        <v>2551</v>
      </c>
      <c r="I190" s="5">
        <v>6350</v>
      </c>
      <c r="J190" s="5">
        <v>1583</v>
      </c>
      <c r="K190" s="5">
        <v>20994</v>
      </c>
      <c r="L190" s="5">
        <v>3077</v>
      </c>
    </row>
    <row r="191" spans="1:22" ht="12" customHeight="1">
      <c r="A191" s="40" t="s">
        <v>18</v>
      </c>
      <c r="B191" s="40"/>
      <c r="C191" s="5">
        <v>34440</v>
      </c>
      <c r="D191" s="5">
        <v>3952</v>
      </c>
      <c r="E191" s="5">
        <v>1699</v>
      </c>
      <c r="F191" s="31">
        <v>538</v>
      </c>
      <c r="G191" s="6">
        <v>152</v>
      </c>
      <c r="H191" s="31">
        <v>131</v>
      </c>
      <c r="I191" s="6">
        <v>0</v>
      </c>
      <c r="J191" s="31">
        <v>220</v>
      </c>
      <c r="K191" s="6">
        <v>199</v>
      </c>
      <c r="L191" s="31">
        <v>150</v>
      </c>
    </row>
    <row r="192" spans="1:22" ht="12" customHeight="1">
      <c r="A192" s="40" t="s">
        <v>19</v>
      </c>
      <c r="B192" s="40"/>
      <c r="C192" s="5">
        <v>1450632</v>
      </c>
      <c r="D192" s="5">
        <v>28568</v>
      </c>
      <c r="E192" s="5">
        <v>120710</v>
      </c>
      <c r="F192" s="5">
        <v>8206</v>
      </c>
      <c r="G192" s="5">
        <v>3910</v>
      </c>
      <c r="H192" s="5">
        <v>1744</v>
      </c>
      <c r="I192" s="5">
        <v>2930</v>
      </c>
      <c r="J192" s="5">
        <v>1359</v>
      </c>
      <c r="K192" s="5">
        <v>6215</v>
      </c>
      <c r="L192" s="5">
        <v>1805</v>
      </c>
    </row>
    <row r="193" spans="1:13" ht="12" customHeight="1">
      <c r="A193" s="40" t="s">
        <v>20</v>
      </c>
      <c r="B193" s="40"/>
      <c r="C193" s="5">
        <v>397631</v>
      </c>
      <c r="D193" s="5">
        <v>12864</v>
      </c>
      <c r="E193" s="5">
        <v>66867</v>
      </c>
      <c r="F193" s="5">
        <v>6753</v>
      </c>
      <c r="G193" s="5">
        <v>2402</v>
      </c>
      <c r="H193" s="5">
        <v>1240</v>
      </c>
      <c r="I193" s="5">
        <v>2075</v>
      </c>
      <c r="J193" s="5">
        <v>1211</v>
      </c>
      <c r="K193" s="5">
        <v>6019</v>
      </c>
      <c r="L193" s="5">
        <v>2452</v>
      </c>
    </row>
    <row r="194" spans="1:13" ht="12" customHeight="1">
      <c r="A194" s="40" t="s">
        <v>21</v>
      </c>
      <c r="B194" s="40"/>
      <c r="C194" s="5">
        <v>80840811</v>
      </c>
      <c r="D194" s="5">
        <v>205107</v>
      </c>
      <c r="E194" s="5">
        <v>6435879</v>
      </c>
      <c r="F194" s="5">
        <v>49554</v>
      </c>
      <c r="G194" s="5">
        <v>384534</v>
      </c>
      <c r="H194" s="5">
        <v>10909</v>
      </c>
      <c r="I194" s="5">
        <v>294749</v>
      </c>
      <c r="J194" s="5">
        <v>9650</v>
      </c>
      <c r="K194" s="5">
        <v>640622</v>
      </c>
      <c r="L194" s="5">
        <v>13738</v>
      </c>
    </row>
    <row r="195" spans="1:13" ht="12" customHeight="1">
      <c r="A195" s="40" t="s">
        <v>15</v>
      </c>
      <c r="B195" s="40"/>
      <c r="C195" s="5">
        <v>77531128</v>
      </c>
      <c r="D195" s="5">
        <v>211153</v>
      </c>
      <c r="E195" s="5">
        <v>5965042</v>
      </c>
      <c r="F195" s="5">
        <v>47660</v>
      </c>
      <c r="G195" s="5">
        <v>363075</v>
      </c>
      <c r="H195" s="5">
        <v>10352</v>
      </c>
      <c r="I195" s="5">
        <v>277619</v>
      </c>
      <c r="J195" s="5">
        <v>9646</v>
      </c>
      <c r="K195" s="5">
        <v>605568</v>
      </c>
      <c r="L195" s="5">
        <v>12701</v>
      </c>
    </row>
    <row r="196" spans="1:13" ht="12" customHeight="1">
      <c r="A196" s="42" t="s">
        <v>16</v>
      </c>
      <c r="B196" s="42"/>
      <c r="C196" s="5">
        <v>66621481</v>
      </c>
      <c r="D196" s="5">
        <v>190983</v>
      </c>
      <c r="E196" s="5">
        <v>5145310</v>
      </c>
      <c r="F196" s="5">
        <v>40305</v>
      </c>
      <c r="G196" s="5">
        <v>311131</v>
      </c>
      <c r="H196" s="5">
        <v>9836</v>
      </c>
      <c r="I196" s="5">
        <v>243264</v>
      </c>
      <c r="J196" s="5">
        <v>8971</v>
      </c>
      <c r="K196" s="5">
        <v>520887</v>
      </c>
      <c r="L196" s="5">
        <v>12529</v>
      </c>
    </row>
    <row r="197" spans="1:13" ht="12" customHeight="1">
      <c r="A197" s="40" t="s">
        <v>17</v>
      </c>
      <c r="B197" s="40"/>
      <c r="C197" s="5">
        <v>9265871</v>
      </c>
      <c r="D197" s="5">
        <v>67339</v>
      </c>
      <c r="E197" s="5">
        <v>752018</v>
      </c>
      <c r="F197" s="5">
        <v>17886</v>
      </c>
      <c r="G197" s="5">
        <v>52292</v>
      </c>
      <c r="H197" s="5">
        <v>4718</v>
      </c>
      <c r="I197" s="5">
        <v>36717</v>
      </c>
      <c r="J197" s="5">
        <v>3501</v>
      </c>
      <c r="K197" s="5">
        <v>80654</v>
      </c>
      <c r="L197" s="5">
        <v>5882</v>
      </c>
    </row>
    <row r="198" spans="1:13" ht="12" customHeight="1">
      <c r="A198" s="40" t="s">
        <v>18</v>
      </c>
      <c r="B198" s="40"/>
      <c r="C198" s="5">
        <v>1232214</v>
      </c>
      <c r="D198" s="5">
        <v>18066</v>
      </c>
      <c r="E198" s="5">
        <v>82109</v>
      </c>
      <c r="F198" s="5">
        <v>5300</v>
      </c>
      <c r="G198" s="5">
        <v>2204</v>
      </c>
      <c r="H198" s="31">
        <v>740</v>
      </c>
      <c r="I198" s="5">
        <v>1863</v>
      </c>
      <c r="J198" s="31">
        <v>694</v>
      </c>
      <c r="K198" s="5">
        <v>4529</v>
      </c>
      <c r="L198" s="31">
        <v>986</v>
      </c>
    </row>
    <row r="199" spans="1:13" ht="12" customHeight="1">
      <c r="A199" s="40" t="s">
        <v>19</v>
      </c>
      <c r="B199" s="40"/>
      <c r="C199" s="5">
        <v>2932896</v>
      </c>
      <c r="D199" s="5">
        <v>36557</v>
      </c>
      <c r="E199" s="5">
        <v>127864</v>
      </c>
      <c r="F199" s="5">
        <v>7958</v>
      </c>
      <c r="G199" s="5">
        <v>4728</v>
      </c>
      <c r="H199" s="5">
        <v>1175</v>
      </c>
      <c r="I199" s="5">
        <v>3884</v>
      </c>
      <c r="J199" s="5">
        <v>1054</v>
      </c>
      <c r="K199" s="5">
        <v>9451</v>
      </c>
      <c r="L199" s="5">
        <v>1686</v>
      </c>
    </row>
    <row r="200" spans="1:13" ht="12" customHeight="1">
      <c r="A200" s="40" t="s">
        <v>20</v>
      </c>
      <c r="B200" s="40"/>
      <c r="C200" s="5">
        <v>3309683</v>
      </c>
      <c r="D200" s="5">
        <v>41095</v>
      </c>
      <c r="E200" s="5">
        <v>470837</v>
      </c>
      <c r="F200" s="5">
        <v>17375</v>
      </c>
      <c r="G200" s="5">
        <v>21459</v>
      </c>
      <c r="H200" s="5">
        <v>4716</v>
      </c>
      <c r="I200" s="5">
        <v>17130</v>
      </c>
      <c r="J200" s="5">
        <v>3378</v>
      </c>
      <c r="K200" s="5">
        <v>35054</v>
      </c>
      <c r="L200" s="5">
        <v>5709</v>
      </c>
    </row>
    <row r="201" spans="1:13" ht="12" customHeight="1">
      <c r="A201" s="40" t="s">
        <v>22</v>
      </c>
      <c r="B201" s="40"/>
      <c r="C201" s="5">
        <v>18879090</v>
      </c>
      <c r="D201" s="5">
        <v>66755</v>
      </c>
      <c r="E201" s="5">
        <v>1247404</v>
      </c>
      <c r="F201" s="5">
        <v>17371</v>
      </c>
      <c r="G201" s="5">
        <v>56220</v>
      </c>
      <c r="H201" s="5">
        <v>2935</v>
      </c>
      <c r="I201" s="5">
        <v>39726</v>
      </c>
      <c r="J201" s="5">
        <v>3028</v>
      </c>
      <c r="K201" s="5">
        <v>105815</v>
      </c>
      <c r="L201" s="5">
        <v>4491</v>
      </c>
    </row>
    <row r="202" spans="1:13" ht="12" customHeight="1">
      <c r="A202" s="40" t="s">
        <v>15</v>
      </c>
      <c r="B202" s="40"/>
      <c r="C202" s="5">
        <v>18807826</v>
      </c>
      <c r="D202" s="5">
        <v>67647</v>
      </c>
      <c r="E202" s="5">
        <v>1239227</v>
      </c>
      <c r="F202" s="5">
        <v>17249</v>
      </c>
      <c r="G202" s="5">
        <v>55910</v>
      </c>
      <c r="H202" s="5">
        <v>2982</v>
      </c>
      <c r="I202" s="5">
        <v>39726</v>
      </c>
      <c r="J202" s="5">
        <v>3028</v>
      </c>
      <c r="K202" s="5">
        <v>105288</v>
      </c>
      <c r="L202" s="5">
        <v>4499</v>
      </c>
    </row>
    <row r="203" spans="1:13" ht="12" customHeight="1">
      <c r="A203" s="40" t="s">
        <v>16</v>
      </c>
      <c r="B203" s="40"/>
      <c r="C203" s="5">
        <v>8656043</v>
      </c>
      <c r="D203" s="5">
        <v>47015</v>
      </c>
      <c r="E203" s="5">
        <v>558524</v>
      </c>
      <c r="F203" s="5">
        <v>11566</v>
      </c>
      <c r="G203" s="5">
        <v>31076</v>
      </c>
      <c r="H203" s="5">
        <v>2437</v>
      </c>
      <c r="I203" s="5">
        <v>23063</v>
      </c>
      <c r="J203" s="5">
        <v>2250</v>
      </c>
      <c r="K203" s="5">
        <v>54263</v>
      </c>
      <c r="L203" s="5">
        <v>3377</v>
      </c>
    </row>
    <row r="204" spans="1:13" ht="12" customHeight="1">
      <c r="A204" s="40" t="s">
        <v>17</v>
      </c>
      <c r="B204" s="40"/>
      <c r="C204" s="5">
        <v>6038963</v>
      </c>
      <c r="D204" s="5">
        <v>47506</v>
      </c>
      <c r="E204" s="5">
        <v>345500</v>
      </c>
      <c r="F204" s="5">
        <v>9301</v>
      </c>
      <c r="G204" s="5">
        <v>14348</v>
      </c>
      <c r="H204" s="5">
        <v>1897</v>
      </c>
      <c r="I204" s="5">
        <v>10282</v>
      </c>
      <c r="J204" s="5">
        <v>1608</v>
      </c>
      <c r="K204" s="5">
        <v>28526</v>
      </c>
      <c r="L204" s="5">
        <v>2971</v>
      </c>
    </row>
    <row r="205" spans="1:13" ht="12" customHeight="1">
      <c r="A205" s="40" t="s">
        <v>18</v>
      </c>
      <c r="B205" s="40"/>
      <c r="C205" s="5">
        <v>17888279</v>
      </c>
      <c r="D205" s="5">
        <v>70056</v>
      </c>
      <c r="E205" s="5">
        <v>1170772</v>
      </c>
      <c r="F205" s="5">
        <v>16073</v>
      </c>
      <c r="G205" s="5">
        <v>52413</v>
      </c>
      <c r="H205" s="5">
        <v>3004</v>
      </c>
      <c r="I205" s="5">
        <v>36986</v>
      </c>
      <c r="J205" s="5">
        <v>2943</v>
      </c>
      <c r="K205" s="5">
        <v>99823</v>
      </c>
      <c r="L205" s="5">
        <v>4593</v>
      </c>
    </row>
    <row r="206" spans="1:13" ht="12" customHeight="1">
      <c r="A206" s="40" t="s">
        <v>19</v>
      </c>
      <c r="B206" s="40"/>
      <c r="C206" s="5">
        <v>1323657</v>
      </c>
      <c r="D206" s="5">
        <v>17124</v>
      </c>
      <c r="E206" s="5">
        <v>84116</v>
      </c>
      <c r="F206" s="5">
        <v>5093</v>
      </c>
      <c r="G206" s="5">
        <v>3726</v>
      </c>
      <c r="H206" s="5">
        <v>1119</v>
      </c>
      <c r="I206" s="5">
        <v>2771</v>
      </c>
      <c r="J206" s="31">
        <v>878</v>
      </c>
      <c r="K206" s="5">
        <v>6378</v>
      </c>
      <c r="L206" s="5">
        <v>1534</v>
      </c>
    </row>
    <row r="207" spans="1:13" ht="12" customHeight="1">
      <c r="A207" s="40" t="s">
        <v>20</v>
      </c>
      <c r="B207" s="40"/>
      <c r="C207" s="5">
        <v>71264</v>
      </c>
      <c r="D207" s="5">
        <v>5325</v>
      </c>
      <c r="E207" s="5">
        <v>8177</v>
      </c>
      <c r="F207" s="5">
        <v>1791</v>
      </c>
      <c r="G207" s="6">
        <v>310</v>
      </c>
      <c r="H207" s="31">
        <v>455</v>
      </c>
      <c r="I207" s="6">
        <v>0</v>
      </c>
      <c r="J207" s="31">
        <v>220</v>
      </c>
      <c r="K207" s="6">
        <v>527</v>
      </c>
      <c r="L207" s="31">
        <v>578</v>
      </c>
      <c r="M207" s="7"/>
    </row>
    <row r="208" spans="1:13" ht="12" customHeight="1">
      <c r="A208" s="1" t="s">
        <v>2</v>
      </c>
      <c r="B208" s="38" t="s">
        <v>31</v>
      </c>
      <c r="C208" s="38"/>
      <c r="D208" s="1"/>
      <c r="E208" s="1"/>
      <c r="F208" s="1"/>
      <c r="G208" s="1"/>
      <c r="H208" s="1"/>
      <c r="I208" s="1"/>
      <c r="J208" s="1"/>
      <c r="K208" s="1"/>
      <c r="L208" s="1"/>
    </row>
    <row r="209" spans="1:12" ht="231.9" customHeight="1">
      <c r="A209" s="1"/>
      <c r="B209" s="38"/>
      <c r="C209" s="38"/>
      <c r="D209" s="1"/>
      <c r="E209" s="1"/>
      <c r="F209" s="1"/>
      <c r="G209" s="1"/>
      <c r="H209" s="1"/>
      <c r="I209" s="1"/>
      <c r="J209" s="1"/>
      <c r="K209" s="1"/>
      <c r="L209" s="1"/>
    </row>
    <row r="210" spans="1:12" ht="12" customHeight="1">
      <c r="A210" s="1" t="s">
        <v>2</v>
      </c>
      <c r="B210" s="38" t="s">
        <v>32</v>
      </c>
      <c r="C210" s="38"/>
      <c r="D210" s="1"/>
      <c r="E210" s="1"/>
      <c r="F210" s="1"/>
      <c r="G210" s="1"/>
      <c r="H210" s="1"/>
      <c r="I210" s="1"/>
      <c r="J210" s="1"/>
      <c r="K210" s="1"/>
      <c r="L210" s="1"/>
    </row>
    <row r="211" spans="1:12" ht="150" customHeight="1">
      <c r="A211" s="1"/>
      <c r="B211" s="38"/>
      <c r="C211" s="38"/>
      <c r="D211" s="1"/>
      <c r="E211" s="1"/>
      <c r="F211" s="1"/>
      <c r="G211" s="1"/>
      <c r="H211" s="1"/>
      <c r="I211" s="1"/>
      <c r="J211" s="1"/>
      <c r="K211" s="1"/>
      <c r="L211" s="1"/>
    </row>
    <row r="212" spans="1:12" ht="12" customHeight="1">
      <c r="A212" s="1" t="s">
        <v>2</v>
      </c>
      <c r="B212" s="38" t="s">
        <v>33</v>
      </c>
      <c r="C212" s="38"/>
      <c r="D212" s="1"/>
      <c r="E212" s="1"/>
      <c r="F212" s="1"/>
      <c r="G212" s="1"/>
      <c r="H212" s="1"/>
      <c r="I212" s="1"/>
      <c r="J212" s="1"/>
      <c r="K212" s="1"/>
      <c r="L212" s="1"/>
    </row>
    <row r="213" spans="1:12" ht="114.9" customHeight="1">
      <c r="A213" s="1"/>
      <c r="B213" s="38"/>
      <c r="C213" s="38"/>
      <c r="D213" s="1"/>
      <c r="E213" s="1"/>
      <c r="F213" s="1"/>
      <c r="G213" s="1"/>
      <c r="H213" s="1"/>
      <c r="I213" s="1"/>
      <c r="J213" s="1"/>
      <c r="K213" s="1"/>
      <c r="L213" s="1"/>
    </row>
    <row r="214" spans="1:12" ht="12" customHeight="1">
      <c r="A214" s="1" t="s">
        <v>2</v>
      </c>
      <c r="B214" s="38" t="s">
        <v>34</v>
      </c>
      <c r="C214" s="38"/>
      <c r="D214" s="1"/>
      <c r="E214" s="1"/>
      <c r="F214" s="1"/>
      <c r="G214" s="1"/>
      <c r="H214" s="1"/>
      <c r="I214" s="1"/>
      <c r="J214" s="1"/>
      <c r="K214" s="1"/>
      <c r="L214" s="1"/>
    </row>
    <row r="215" spans="1:12" ht="126.9" customHeight="1">
      <c r="A215" s="1"/>
      <c r="B215" s="38"/>
      <c r="C215" s="38"/>
      <c r="D215" s="1"/>
      <c r="E215" s="1"/>
      <c r="F215" s="1"/>
      <c r="G215" s="1"/>
      <c r="H215" s="1"/>
      <c r="I215" s="1"/>
      <c r="J215" s="1"/>
      <c r="K215" s="1"/>
      <c r="L215" s="1"/>
    </row>
    <row r="216" spans="1:12" ht="12" customHeight="1">
      <c r="A216" s="1" t="s">
        <v>2</v>
      </c>
      <c r="B216" s="38" t="s">
        <v>35</v>
      </c>
      <c r="C216" s="38"/>
      <c r="D216" s="1"/>
      <c r="E216" s="1"/>
      <c r="F216" s="1"/>
      <c r="G216" s="1"/>
      <c r="H216" s="1"/>
      <c r="I216" s="1"/>
      <c r="J216" s="1"/>
      <c r="K216" s="1"/>
      <c r="L216" s="1"/>
    </row>
    <row r="217" spans="1:12" ht="92.1" customHeight="1">
      <c r="A217" s="1"/>
      <c r="B217" s="38"/>
      <c r="C217" s="38"/>
      <c r="D217" s="1"/>
      <c r="E217" s="1"/>
      <c r="F217" s="1"/>
      <c r="G217" s="1"/>
      <c r="H217" s="1"/>
      <c r="I217" s="1"/>
      <c r="J217" s="1"/>
      <c r="K217" s="1"/>
      <c r="L217" s="1"/>
    </row>
    <row r="218" spans="1:12" ht="12" customHeight="1">
      <c r="A218" s="1" t="s">
        <v>2</v>
      </c>
      <c r="B218" s="38" t="s">
        <v>36</v>
      </c>
      <c r="C218" s="38"/>
      <c r="D218" s="1"/>
      <c r="E218" s="1"/>
      <c r="F218" s="1"/>
      <c r="G218" s="1"/>
      <c r="H218" s="1"/>
      <c r="I218" s="1"/>
      <c r="J218" s="1"/>
      <c r="K218" s="1"/>
      <c r="L218" s="1"/>
    </row>
    <row r="219" spans="1:12" ht="45.9" customHeight="1">
      <c r="A219" s="1"/>
      <c r="B219" s="38"/>
      <c r="C219" s="38"/>
      <c r="D219" s="1"/>
      <c r="E219" s="1"/>
      <c r="F219" s="1"/>
      <c r="G219" s="1"/>
      <c r="H219" s="1"/>
      <c r="I219" s="1"/>
      <c r="J219" s="1"/>
      <c r="K219" s="1"/>
      <c r="L219" s="1"/>
    </row>
    <row r="220" spans="1:12" ht="12" customHeight="1">
      <c r="A220" s="1" t="s">
        <v>2</v>
      </c>
      <c r="B220" s="38" t="s">
        <v>37</v>
      </c>
      <c r="C220" s="38"/>
      <c r="D220" s="1"/>
      <c r="E220" s="1"/>
      <c r="F220" s="1"/>
      <c r="G220" s="1"/>
      <c r="H220" s="1"/>
      <c r="I220" s="1"/>
      <c r="J220" s="1"/>
      <c r="K220" s="1"/>
      <c r="L220" s="1"/>
    </row>
    <row r="221" spans="1:12" ht="348" customHeight="1">
      <c r="A221" s="1"/>
      <c r="B221" s="38"/>
      <c r="C221" s="38"/>
      <c r="D221" s="1"/>
      <c r="E221" s="1"/>
      <c r="F221" s="1"/>
      <c r="G221" s="1"/>
      <c r="H221" s="1"/>
      <c r="I221" s="1"/>
      <c r="J221" s="1"/>
      <c r="K221" s="1"/>
      <c r="L221" s="1"/>
    </row>
    <row r="222" spans="1:12" ht="12" customHeight="1">
      <c r="A222" s="1" t="s">
        <v>2</v>
      </c>
      <c r="B222" s="38" t="s">
        <v>38</v>
      </c>
      <c r="C222" s="38"/>
      <c r="D222" s="1"/>
      <c r="E222" s="1"/>
      <c r="F222" s="1"/>
      <c r="G222" s="1"/>
      <c r="H222" s="1"/>
      <c r="I222" s="1"/>
      <c r="J222" s="1"/>
      <c r="K222" s="1"/>
      <c r="L222" s="1"/>
    </row>
    <row r="223" spans="1:12" ht="114.9" customHeight="1">
      <c r="A223" s="1"/>
      <c r="B223" s="38"/>
      <c r="C223" s="38"/>
      <c r="D223" s="1"/>
      <c r="E223" s="1"/>
      <c r="F223" s="1"/>
      <c r="G223" s="1"/>
      <c r="H223" s="1"/>
      <c r="I223" s="1"/>
      <c r="J223" s="1"/>
      <c r="K223" s="1"/>
      <c r="L223" s="1"/>
    </row>
  </sheetData>
  <mergeCells count="217">
    <mergeCell ref="A206:B206"/>
    <mergeCell ref="A207:B207"/>
    <mergeCell ref="B220:C221"/>
    <mergeCell ref="B222:C223"/>
    <mergeCell ref="B208:C209"/>
    <mergeCell ref="B210:C211"/>
    <mergeCell ref="B212:C213"/>
    <mergeCell ref="B214:C215"/>
    <mergeCell ref="B216:C217"/>
    <mergeCell ref="B218:C219"/>
    <mergeCell ref="A197:B197"/>
    <mergeCell ref="A198:B198"/>
    <mergeCell ref="A199:B199"/>
    <mergeCell ref="A200:B200"/>
    <mergeCell ref="A201:B201"/>
    <mergeCell ref="A202:B202"/>
    <mergeCell ref="A203:B203"/>
    <mergeCell ref="A204:B204"/>
    <mergeCell ref="A205:B205"/>
    <mergeCell ref="A188:B188"/>
    <mergeCell ref="A189:B189"/>
    <mergeCell ref="A190:B190"/>
    <mergeCell ref="A191:B191"/>
    <mergeCell ref="A192:B192"/>
    <mergeCell ref="A193:B193"/>
    <mergeCell ref="A194:B194"/>
    <mergeCell ref="A195:B195"/>
    <mergeCell ref="A196:B196"/>
    <mergeCell ref="A179:B179"/>
    <mergeCell ref="A180:B180"/>
    <mergeCell ref="A181:B181"/>
    <mergeCell ref="A182:B182"/>
    <mergeCell ref="A183:B183"/>
    <mergeCell ref="A184:B184"/>
    <mergeCell ref="A185:B185"/>
    <mergeCell ref="A186:B186"/>
    <mergeCell ref="A187:B187"/>
    <mergeCell ref="A170:B170"/>
    <mergeCell ref="A171:B171"/>
    <mergeCell ref="A172:B172"/>
    <mergeCell ref="A173:B173"/>
    <mergeCell ref="A174:B174"/>
    <mergeCell ref="A175:B175"/>
    <mergeCell ref="A176:B176"/>
    <mergeCell ref="A177:B177"/>
    <mergeCell ref="A178:B178"/>
    <mergeCell ref="A161:B161"/>
    <mergeCell ref="A162:B162"/>
    <mergeCell ref="A163:B163"/>
    <mergeCell ref="A164:B164"/>
    <mergeCell ref="A165:B165"/>
    <mergeCell ref="A166:B166"/>
    <mergeCell ref="A167:B167"/>
    <mergeCell ref="A168:B168"/>
    <mergeCell ref="A169:B169"/>
    <mergeCell ref="A152:B152"/>
    <mergeCell ref="A153:B153"/>
    <mergeCell ref="A154:B154"/>
    <mergeCell ref="A155:B155"/>
    <mergeCell ref="A156:B156"/>
    <mergeCell ref="A157:B157"/>
    <mergeCell ref="A158:B158"/>
    <mergeCell ref="A159:B159"/>
    <mergeCell ref="A160:B160"/>
    <mergeCell ref="A143:B143"/>
    <mergeCell ref="A144:B144"/>
    <mergeCell ref="A145:B145"/>
    <mergeCell ref="A146:B146"/>
    <mergeCell ref="A147:B147"/>
    <mergeCell ref="A148:B148"/>
    <mergeCell ref="A149:B149"/>
    <mergeCell ref="A150:B150"/>
    <mergeCell ref="A151:B151"/>
    <mergeCell ref="A134:B134"/>
    <mergeCell ref="A135:B135"/>
    <mergeCell ref="A136:B136"/>
    <mergeCell ref="A137:B137"/>
    <mergeCell ref="A138:B138"/>
    <mergeCell ref="A139:B139"/>
    <mergeCell ref="A140:B140"/>
    <mergeCell ref="A141:B141"/>
    <mergeCell ref="A142:B142"/>
    <mergeCell ref="A125:B125"/>
    <mergeCell ref="A126:B126"/>
    <mergeCell ref="A127:B127"/>
    <mergeCell ref="A128:B128"/>
    <mergeCell ref="A129:B129"/>
    <mergeCell ref="A130:B130"/>
    <mergeCell ref="A131:B131"/>
    <mergeCell ref="A132:B132"/>
    <mergeCell ref="A133:B133"/>
    <mergeCell ref="A116:B116"/>
    <mergeCell ref="A117:B117"/>
    <mergeCell ref="A118:B118"/>
    <mergeCell ref="A119:B119"/>
    <mergeCell ref="A120:B120"/>
    <mergeCell ref="A121:B121"/>
    <mergeCell ref="A122:B122"/>
    <mergeCell ref="A123:B123"/>
    <mergeCell ref="A124:B124"/>
    <mergeCell ref="A107:B107"/>
    <mergeCell ref="A108:B108"/>
    <mergeCell ref="A109:B109"/>
    <mergeCell ref="A110:B110"/>
    <mergeCell ref="A111:B111"/>
    <mergeCell ref="A112:B112"/>
    <mergeCell ref="A113:B113"/>
    <mergeCell ref="A114:B114"/>
    <mergeCell ref="A115:B115"/>
    <mergeCell ref="A98:B98"/>
    <mergeCell ref="A99:B99"/>
    <mergeCell ref="A100:B100"/>
    <mergeCell ref="A101:B101"/>
    <mergeCell ref="A102:B102"/>
    <mergeCell ref="A103:B103"/>
    <mergeCell ref="A104:B104"/>
    <mergeCell ref="A105:B105"/>
    <mergeCell ref="A106:B106"/>
    <mergeCell ref="A89:B89"/>
    <mergeCell ref="A90:B90"/>
    <mergeCell ref="A91:B91"/>
    <mergeCell ref="A92:B92"/>
    <mergeCell ref="A93:B93"/>
    <mergeCell ref="A94:B94"/>
    <mergeCell ref="A95:B95"/>
    <mergeCell ref="A96:B96"/>
    <mergeCell ref="A97:B97"/>
    <mergeCell ref="A80:B80"/>
    <mergeCell ref="A81:B81"/>
    <mergeCell ref="A82:B82"/>
    <mergeCell ref="A83:B83"/>
    <mergeCell ref="A84:B84"/>
    <mergeCell ref="A85:B85"/>
    <mergeCell ref="A86:B86"/>
    <mergeCell ref="A87:B87"/>
    <mergeCell ref="A88:B88"/>
    <mergeCell ref="A71:B71"/>
    <mergeCell ref="A72:B72"/>
    <mergeCell ref="A73:B73"/>
    <mergeCell ref="A74:B74"/>
    <mergeCell ref="A75:B75"/>
    <mergeCell ref="A76:B76"/>
    <mergeCell ref="A77:B77"/>
    <mergeCell ref="A78:B78"/>
    <mergeCell ref="A79:B79"/>
    <mergeCell ref="A62:B62"/>
    <mergeCell ref="A63:B63"/>
    <mergeCell ref="A64:B64"/>
    <mergeCell ref="A65:B65"/>
    <mergeCell ref="A66:B66"/>
    <mergeCell ref="A67:B67"/>
    <mergeCell ref="A68:B68"/>
    <mergeCell ref="A69:B69"/>
    <mergeCell ref="A70:B70"/>
    <mergeCell ref="A53:B53"/>
    <mergeCell ref="A54:B54"/>
    <mergeCell ref="A55:B55"/>
    <mergeCell ref="A56:B56"/>
    <mergeCell ref="A57:B57"/>
    <mergeCell ref="A58:B58"/>
    <mergeCell ref="A59:B59"/>
    <mergeCell ref="A60:B60"/>
    <mergeCell ref="A61:B61"/>
    <mergeCell ref="A44:B44"/>
    <mergeCell ref="A45:B45"/>
    <mergeCell ref="A46:B46"/>
    <mergeCell ref="A47:B47"/>
    <mergeCell ref="A48:B48"/>
    <mergeCell ref="A49:B49"/>
    <mergeCell ref="A50:B50"/>
    <mergeCell ref="A51:B51"/>
    <mergeCell ref="A52:B52"/>
    <mergeCell ref="A35:B35"/>
    <mergeCell ref="A36:B36"/>
    <mergeCell ref="A37:B37"/>
    <mergeCell ref="A38:B38"/>
    <mergeCell ref="A39:B39"/>
    <mergeCell ref="A40:B40"/>
    <mergeCell ref="A41:B41"/>
    <mergeCell ref="A42:B42"/>
    <mergeCell ref="A43:B43"/>
    <mergeCell ref="A26:B26"/>
    <mergeCell ref="A27:B27"/>
    <mergeCell ref="A28:B28"/>
    <mergeCell ref="A29:B29"/>
    <mergeCell ref="A30:B30"/>
    <mergeCell ref="A31:B31"/>
    <mergeCell ref="A32:B32"/>
    <mergeCell ref="A33:B33"/>
    <mergeCell ref="A34:B34"/>
    <mergeCell ref="A17:B17"/>
    <mergeCell ref="A18:B18"/>
    <mergeCell ref="A19:B19"/>
    <mergeCell ref="A20:B20"/>
    <mergeCell ref="A21:B21"/>
    <mergeCell ref="A22:B22"/>
    <mergeCell ref="A23:B23"/>
    <mergeCell ref="A24:B24"/>
    <mergeCell ref="A25:B25"/>
    <mergeCell ref="K7:L7"/>
    <mergeCell ref="A9:B9"/>
    <mergeCell ref="A10:B10"/>
    <mergeCell ref="A11:B11"/>
    <mergeCell ref="A12:B12"/>
    <mergeCell ref="A13:B13"/>
    <mergeCell ref="A14:B14"/>
    <mergeCell ref="A15:B15"/>
    <mergeCell ref="A16:B16"/>
    <mergeCell ref="A1:C1"/>
    <mergeCell ref="A2:C2"/>
    <mergeCell ref="B3:C4"/>
    <mergeCell ref="B5:C6"/>
    <mergeCell ref="A7:B7"/>
    <mergeCell ref="C7:D7"/>
    <mergeCell ref="E7:F7"/>
    <mergeCell ref="G7:H7"/>
    <mergeCell ref="I7:J7"/>
  </mergeCell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2019</vt:lpstr>
      <vt:lpstr>2017</vt:lpstr>
      <vt:lpstr>2015 &amp; 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Soto</dc:creator>
  <cp:lastModifiedBy>CAN 4</cp:lastModifiedBy>
  <dcterms:created xsi:type="dcterms:W3CDTF">2017-02-24T20:33:15Z</dcterms:created>
  <dcterms:modified xsi:type="dcterms:W3CDTF">2021-07-01T18:25:04Z</dcterms:modified>
</cp:coreProperties>
</file>